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0620" yWindow="2670" windowWidth="17955" windowHeight="1179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AJ110" i="1"/>
  <c r="AJ109" l="1"/>
  <c r="AJ108"/>
  <c r="AJ107"/>
  <c r="AJ106"/>
  <c r="AJ105"/>
  <c r="AJ104"/>
  <c r="AJ103"/>
  <c r="AJ102"/>
  <c r="AJ101"/>
  <c r="AJ100"/>
  <c r="AJ99" l="1"/>
  <c r="AJ98"/>
  <c r="AJ97" l="1"/>
  <c r="AJ96" l="1"/>
  <c r="AJ95" l="1"/>
  <c r="AJ94" l="1"/>
  <c r="AJ93" l="1"/>
  <c r="AJ92" l="1"/>
  <c r="AJ91" l="1"/>
  <c r="AJ90"/>
  <c r="AJ89"/>
  <c r="AJ88"/>
  <c r="AJ87" l="1"/>
  <c r="AJ86" l="1"/>
  <c r="AJ85" l="1"/>
  <c r="AJ84" l="1"/>
  <c r="AJ83" l="1"/>
  <c r="AJ82"/>
  <c r="AJ81" l="1"/>
  <c r="AJ80" l="1"/>
  <c r="AJ79" l="1"/>
  <c r="AJ78" l="1"/>
  <c r="AI78"/>
  <c r="AA78"/>
  <c r="AB78"/>
  <c r="AC78"/>
  <c r="AD78"/>
  <c r="AE78"/>
  <c r="AF78"/>
  <c r="AG78"/>
  <c r="AH78"/>
  <c r="B77" l="1"/>
  <c r="C77"/>
  <c r="D77"/>
  <c r="E77"/>
  <c r="F77"/>
  <c r="G77"/>
  <c r="H77"/>
  <c r="I77"/>
  <c r="J77"/>
  <c r="K77"/>
  <c r="M77"/>
  <c r="L77"/>
  <c r="R77"/>
  <c r="N77"/>
  <c r="O77"/>
  <c r="P77"/>
  <c r="Q77"/>
  <c r="S77"/>
  <c r="T77"/>
  <c r="U77"/>
  <c r="V77"/>
  <c r="W77"/>
  <c r="X77"/>
  <c r="Y77"/>
  <c r="Z77"/>
  <c r="AA77"/>
  <c r="AB77"/>
  <c r="AC77"/>
  <c r="AD77"/>
  <c r="AE77"/>
  <c r="AF77"/>
  <c r="AG77"/>
  <c r="AH77"/>
  <c r="AI77"/>
  <c r="AK77"/>
  <c r="AJ77" l="1"/>
  <c r="AJ76" l="1"/>
  <c r="AJ75" l="1"/>
  <c r="AJ74" l="1"/>
  <c r="AJ73" l="1"/>
  <c r="AJ72" l="1"/>
  <c r="AJ71" l="1"/>
  <c r="AJ70" l="1"/>
  <c r="AL69" l="1"/>
  <c r="AJ69"/>
  <c r="AJ68"/>
  <c r="AJ67"/>
  <c r="AJ66" l="1"/>
  <c r="AJ65"/>
  <c r="AJ64" l="1"/>
  <c r="AJ63"/>
  <c r="AJ62" l="1"/>
  <c r="AJ61"/>
  <c r="AJ60"/>
  <c r="AJ59" l="1"/>
  <c r="AJ58" l="1"/>
  <c r="AJ57"/>
  <c r="AJ56"/>
  <c r="AJ55"/>
  <c r="AJ54"/>
  <c r="AJ53" l="1"/>
  <c r="AJ52" l="1"/>
  <c r="AJ51"/>
  <c r="AJ50" l="1"/>
  <c r="AJ49" l="1"/>
  <c r="AJ48" l="1"/>
  <c r="AJ47" l="1"/>
  <c r="AJ46"/>
  <c r="AJ45" l="1"/>
  <c r="AJ44"/>
  <c r="AJ43" l="1"/>
  <c r="AJ42"/>
  <c r="AJ41" l="1"/>
  <c r="AJ40" l="1"/>
  <c r="AJ39"/>
  <c r="C4"/>
  <c r="C3"/>
  <c r="D4"/>
  <c r="E4"/>
  <c r="D3"/>
  <c r="B3"/>
  <c r="AJ38"/>
  <c r="AJ37"/>
  <c r="AJ36"/>
  <c r="AJ35"/>
  <c r="AJ34"/>
  <c r="AJ33"/>
  <c r="AJ32"/>
  <c r="AJ31"/>
  <c r="AJ30"/>
  <c r="AJ29"/>
  <c r="AJ28"/>
  <c r="AJ27"/>
  <c r="AJ26"/>
  <c r="AJ25"/>
  <c r="AJ24"/>
  <c r="AJ23"/>
  <c r="AJ22"/>
  <c r="AJ21"/>
  <c r="AJ20"/>
  <c r="AJ19"/>
  <c r="AJ18"/>
  <c r="AJ17"/>
  <c r="AJ16"/>
  <c r="AJ15"/>
  <c r="AJ14"/>
  <c r="AJ13"/>
  <c r="AJ12"/>
  <c r="AJ11"/>
  <c r="AJ10"/>
  <c r="AJ9"/>
  <c r="AJ8"/>
  <c r="AJ7"/>
  <c r="AJ6"/>
  <c r="F4"/>
  <c r="E3"/>
  <c r="G4"/>
  <c r="F3"/>
  <c r="H4"/>
  <c r="G3"/>
  <c r="I4"/>
  <c r="H3"/>
  <c r="J4"/>
  <c r="I3"/>
  <c r="K4"/>
  <c r="J3"/>
  <c r="L4"/>
  <c r="K3"/>
  <c r="M4"/>
  <c r="L3"/>
  <c r="N4"/>
  <c r="M3"/>
  <c r="O4"/>
  <c r="N3"/>
  <c r="P4"/>
  <c r="O3"/>
  <c r="Q4"/>
  <c r="P3"/>
  <c r="R4"/>
  <c r="Q3"/>
  <c r="S4"/>
  <c r="R3"/>
  <c r="T4"/>
  <c r="S3"/>
  <c r="U4"/>
  <c r="T3"/>
  <c r="V4"/>
  <c r="U3"/>
  <c r="W4"/>
  <c r="V3"/>
  <c r="X4"/>
  <c r="W3"/>
  <c r="Y4"/>
  <c r="X3"/>
  <c r="Z4"/>
  <c r="Y3"/>
  <c r="AA4"/>
  <c r="Z3"/>
  <c r="AB4"/>
  <c r="AA3"/>
  <c r="AC4"/>
  <c r="AB3"/>
  <c r="AD4"/>
  <c r="AC3"/>
  <c r="AE4"/>
  <c r="AD3"/>
  <c r="AF4"/>
  <c r="AE3"/>
  <c r="AG4"/>
  <c r="AF3"/>
  <c r="AH4"/>
  <c r="AG3"/>
  <c r="AI4"/>
  <c r="AI3" s="1"/>
  <c r="AH3"/>
  <c r="AD2"/>
  <c r="V2"/>
  <c r="N2"/>
  <c r="AA2"/>
  <c r="K2"/>
  <c r="P2"/>
  <c r="E2"/>
  <c r="L2"/>
  <c r="M2"/>
  <c r="Q2"/>
  <c r="AF2"/>
  <c r="AC2"/>
  <c r="R2"/>
  <c r="J2"/>
  <c r="F2"/>
  <c r="O2"/>
  <c r="D2"/>
  <c r="AH2"/>
  <c r="Y2"/>
  <c r="Z2"/>
  <c r="AG2"/>
  <c r="X2"/>
  <c r="G2"/>
  <c r="AI2"/>
  <c r="C2"/>
  <c r="S2"/>
  <c r="T2"/>
  <c r="B2"/>
  <c r="H2"/>
  <c r="W2"/>
  <c r="I2"/>
  <c r="U2"/>
  <c r="AE2"/>
  <c r="AB2"/>
  <c r="AA1" l="1"/>
  <c r="Z1"/>
  <c r="Y1"/>
  <c r="X1"/>
  <c r="W1"/>
  <c r="V1"/>
  <c r="U1"/>
  <c r="T1"/>
  <c r="S1"/>
  <c r="R1"/>
  <c r="Q1"/>
  <c r="P1"/>
  <c r="O1"/>
  <c r="N1"/>
  <c r="M1"/>
  <c r="L1"/>
  <c r="K1"/>
  <c r="AB1"/>
  <c r="AC1"/>
  <c r="AD1"/>
  <c r="AE1"/>
  <c r="AF1"/>
  <c r="AG1"/>
  <c r="AH1"/>
  <c r="AI1"/>
  <c r="AJ1"/>
  <c r="J1"/>
  <c r="I1"/>
  <c r="H1"/>
  <c r="G1"/>
  <c r="F1"/>
  <c r="E1"/>
  <c r="D1"/>
  <c r="C1"/>
</calcChain>
</file>

<file path=xl/sharedStrings.xml><?xml version="1.0" encoding="utf-8"?>
<sst xmlns="http://schemas.openxmlformats.org/spreadsheetml/2006/main" count="4" uniqueCount="4">
  <si>
    <t>total</t>
  </si>
  <si>
    <t>Total from Date in B1</t>
  </si>
  <si>
    <t>Time</t>
  </si>
  <si>
    <t>DeltaDay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</si>
</sst>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8"/>
      <name val="Calibri"/>
      <family val="2"/>
    </font>
    <font>
      <sz val="14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</fills>
  <borders count="16">
    <border>
      <left/>
      <right/>
      <top/>
      <bottom/>
      <diagonal/>
    </border>
    <border>
      <left style="medium">
        <color indexed="48"/>
      </left>
      <right/>
      <top/>
      <bottom/>
      <diagonal/>
    </border>
    <border>
      <left style="medium">
        <color indexed="11"/>
      </left>
      <right style="medium">
        <color indexed="11"/>
      </right>
      <top/>
      <bottom/>
      <diagonal/>
    </border>
    <border>
      <left style="thick">
        <color indexed="48"/>
      </left>
      <right/>
      <top style="thick">
        <color indexed="48"/>
      </top>
      <bottom/>
      <diagonal/>
    </border>
    <border>
      <left style="medium">
        <color indexed="48"/>
      </left>
      <right/>
      <top style="thick">
        <color indexed="48"/>
      </top>
      <bottom/>
      <diagonal/>
    </border>
    <border>
      <left style="thick">
        <color indexed="48"/>
      </left>
      <right/>
      <top/>
      <bottom/>
      <diagonal/>
    </border>
    <border>
      <left style="thick">
        <color indexed="48"/>
      </left>
      <right/>
      <top/>
      <bottom style="thick">
        <color indexed="48"/>
      </bottom>
      <diagonal/>
    </border>
    <border>
      <left/>
      <right style="thick">
        <color indexed="48"/>
      </right>
      <top/>
      <bottom/>
      <diagonal/>
    </border>
    <border>
      <left style="medium">
        <color indexed="48"/>
      </left>
      <right/>
      <top/>
      <bottom style="thick">
        <color indexed="48"/>
      </bottom>
      <diagonal/>
    </border>
    <border>
      <left/>
      <right/>
      <top/>
      <bottom style="thick">
        <color indexed="48"/>
      </bottom>
      <diagonal/>
    </border>
    <border>
      <left/>
      <right style="thick">
        <color indexed="48"/>
      </right>
      <top/>
      <bottom style="thick">
        <color indexed="48"/>
      </bottom>
      <diagonal/>
    </border>
    <border>
      <left style="medium">
        <color indexed="4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48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48"/>
      </top>
      <bottom/>
      <diagonal/>
    </border>
    <border>
      <left/>
      <right style="thick">
        <color indexed="48"/>
      </right>
      <top style="thick">
        <color indexed="48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Border="1"/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0" borderId="2" xfId="0" applyBorder="1" applyAlignment="1">
      <alignment horizontal="center" vertical="center"/>
    </xf>
    <xf numFmtId="14" fontId="0" fillId="0" borderId="3" xfId="0" applyNumberFormat="1" applyBorder="1"/>
    <xf numFmtId="14" fontId="0" fillId="3" borderId="4" xfId="0" applyNumberForma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" xfId="0" applyBorder="1"/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20" fontId="2" fillId="0" borderId="8" xfId="0" applyNumberFormat="1" applyFont="1" applyBorder="1" applyAlignment="1">
      <alignment horizontal="center" vertical="center"/>
    </xf>
    <xf numFmtId="20" fontId="2" fillId="0" borderId="9" xfId="0" applyNumberFormat="1" applyFont="1" applyBorder="1" applyAlignment="1">
      <alignment horizontal="center" vertical="center"/>
    </xf>
    <xf numFmtId="20" fontId="2" fillId="0" borderId="10" xfId="0" applyNumberFormat="1" applyFont="1" applyBorder="1" applyAlignment="1">
      <alignment horizontal="center" vertical="center"/>
    </xf>
    <xf numFmtId="1" fontId="0" fillId="4" borderId="11" xfId="0" applyNumberFormat="1" applyFill="1" applyBorder="1" applyAlignment="1">
      <alignment horizontal="center" vertical="center"/>
    </xf>
    <xf numFmtId="1" fontId="0" fillId="4" borderId="12" xfId="0" applyNumberFormat="1" applyFill="1" applyBorder="1" applyAlignment="1">
      <alignment horizontal="center" vertical="center"/>
    </xf>
    <xf numFmtId="1" fontId="0" fillId="4" borderId="13" xfId="0" applyNumberFormat="1" applyFill="1" applyBorder="1" applyAlignment="1">
      <alignment horizontal="center" vertical="center"/>
    </xf>
    <xf numFmtId="1" fontId="0" fillId="0" borderId="14" xfId="0" applyNumberFormat="1" applyBorder="1" applyAlignment="1">
      <alignment horizontal="center" vertical="center"/>
    </xf>
    <xf numFmtId="1" fontId="0" fillId="0" borderId="15" xfId="0" applyNumberForma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</cellXfs>
  <cellStyles count="1">
    <cellStyle name="Normal" xfId="0" builtinId="0"/>
  </cellStyles>
  <dxfs count="2">
    <dxf>
      <fill>
        <patternFill>
          <bgColor indexed="47"/>
        </patternFill>
      </fill>
    </dxf>
    <dxf>
      <fill>
        <patternFill>
          <bgColor indexed="47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500"/>
  <sheetViews>
    <sheetView tabSelected="1" workbookViewId="0">
      <pane xSplit="1" ySplit="5" topLeftCell="D104" activePane="bottomRight" state="frozen"/>
      <selection pane="topRight" activeCell="B1" sqref="B1"/>
      <selection pane="bottomLeft" activeCell="A5" sqref="A5"/>
      <selection pane="bottomRight" activeCell="X111" sqref="X111"/>
    </sheetView>
  </sheetViews>
  <sheetFormatPr defaultColWidth="11.28515625" defaultRowHeight="15"/>
  <cols>
    <col min="1" max="1" width="19.7109375" style="1" bestFit="1" customWidth="1"/>
    <col min="2" max="2" width="10.5703125" style="1" bestFit="1" customWidth="1"/>
    <col min="3" max="36" width="9.7109375" customWidth="1"/>
  </cols>
  <sheetData>
    <row r="1" spans="1:37" ht="23.25" customHeight="1" thickTop="1">
      <c r="A1" s="8"/>
      <c r="B1" s="9">
        <v>40381</v>
      </c>
      <c r="C1" s="20">
        <f ca="1">SUM(B2:C2)</f>
        <v>18621.166666666664</v>
      </c>
      <c r="D1" s="20">
        <f ca="1">SUM(B2:D2)</f>
        <v>30053.5</v>
      </c>
      <c r="E1" s="20">
        <f ca="1">SUM(B2:E2)</f>
        <v>54692.166666666672</v>
      </c>
      <c r="F1" s="20">
        <f ca="1">SUM(B2:F2)</f>
        <v>68546.5</v>
      </c>
      <c r="G1" s="20">
        <f ca="1">SUM(B2:G2)</f>
        <v>89089.666666666672</v>
      </c>
      <c r="H1" s="20">
        <f ca="1">SUM(B2:H2)</f>
        <v>113968</v>
      </c>
      <c r="I1" s="20">
        <f ca="1">SUM(B2:I2)</f>
        <v>239848.83333333331</v>
      </c>
      <c r="J1" s="20">
        <f ca="1">SUM(B2:J2)</f>
        <v>341109.16666666663</v>
      </c>
      <c r="K1" s="20">
        <f ca="1">SUM(B2:K2)</f>
        <v>447811.49999999994</v>
      </c>
      <c r="L1" s="20">
        <f ca="1">SUM(B2:L2)</f>
        <v>527405.83333333326</v>
      </c>
      <c r="M1" s="20">
        <f ca="1">SUM(B2:M2)</f>
        <v>607591.33333333326</v>
      </c>
      <c r="N1" s="20">
        <f ca="1">SUM(B2:N2)</f>
        <v>665922.99999999988</v>
      </c>
      <c r="O1" s="20">
        <f ca="1">SUM(B2:O2)</f>
        <v>730272.99999999988</v>
      </c>
      <c r="P1" s="20">
        <f ca="1">SUM(B2:P2)</f>
        <v>800845.83333333326</v>
      </c>
      <c r="Q1" s="20">
        <f ca="1">SUM(B2:Q2)</f>
        <v>860160.99999999988</v>
      </c>
      <c r="R1" s="20">
        <f ca="1">SUM(B2:R2)</f>
        <v>907254.66666666651</v>
      </c>
      <c r="S1" s="20">
        <f ca="1">SUM(B2:S2)</f>
        <v>965332.49999999988</v>
      </c>
      <c r="T1" s="20">
        <f ca="1">SUM(B2:T2)</f>
        <v>1004084.1666666665</v>
      </c>
      <c r="U1" s="20">
        <f ca="1">SUM(B2:U2)</f>
        <v>1035025.9999999999</v>
      </c>
      <c r="V1" s="20">
        <f ca="1">SUM(B2:V2)</f>
        <v>1071044.8333333333</v>
      </c>
      <c r="W1" s="20">
        <f ca="1">SUM(B2:W2)</f>
        <v>1102364.6666666665</v>
      </c>
      <c r="X1" s="20">
        <f ca="1">SUM(B2:X2)</f>
        <v>1143388.4666666666</v>
      </c>
      <c r="Y1" s="20">
        <f ca="1">SUM(B2:Y2)</f>
        <v>1178301.6666666665</v>
      </c>
      <c r="Z1" s="20">
        <f ca="1">SUM(B2:Z2)</f>
        <v>1208934.2666666666</v>
      </c>
      <c r="AA1" s="20">
        <f ca="1">SUM(B2:AA2)</f>
        <v>1243391.8666666667</v>
      </c>
      <c r="AB1" s="20">
        <f ca="1">SUM(B2:AB2)</f>
        <v>1285390.2666666666</v>
      </c>
      <c r="AC1" s="20">
        <f ca="1">SUM(B2:AC2)</f>
        <v>1316571.8666666667</v>
      </c>
      <c r="AD1" s="20">
        <f ca="1">SUM(B2:AD2)</f>
        <v>1349519.0666666667</v>
      </c>
      <c r="AE1" s="20">
        <f ca="1">SUM(B2:AE2)</f>
        <v>1389581.6666666667</v>
      </c>
      <c r="AF1" s="20">
        <f ca="1">SUM(B2:AF2)</f>
        <v>1439581.8666666667</v>
      </c>
      <c r="AG1" s="20">
        <f ca="1">SUM(B2:AG2)</f>
        <v>1513634.6666666667</v>
      </c>
      <c r="AH1" s="20">
        <f ca="1">SUM(B2:AH2)</f>
        <v>1625420.6666666667</v>
      </c>
      <c r="AI1" s="21">
        <f ca="1">SUM(B2:AI2)</f>
        <v>1712021.6666666667</v>
      </c>
      <c r="AJ1" s="21">
        <f ca="1">SUM(B2:AJ2)</f>
        <v>1712021.6666666667</v>
      </c>
      <c r="AK1" t="s">
        <v>3</v>
      </c>
    </row>
    <row r="2" spans="1:37" ht="23.25" customHeight="1">
      <c r="A2" s="10" t="s">
        <v>1</v>
      </c>
      <c r="B2" s="17">
        <f ca="1">AVERAGE(INDIRECT(B3&amp;":B1000"))</f>
        <v>9408</v>
      </c>
      <c r="C2" s="18">
        <f ca="1">AVERAGE(INDIRECT(C3&amp;":c1000"))</f>
        <v>9213.1666666666661</v>
      </c>
      <c r="D2" s="18">
        <f ca="1">AVERAGE(INDIRECT(D3&amp;":d1000"))</f>
        <v>11432.333333333334</v>
      </c>
      <c r="E2" s="18">
        <f ca="1">AVERAGE(INDIRECT(E3&amp;":e1000"))</f>
        <v>24638.666666666668</v>
      </c>
      <c r="F2" s="18">
        <f ca="1">AVERAGE(INDIRECT(F3&amp;":f1000"))</f>
        <v>13854.333333333334</v>
      </c>
      <c r="G2" s="18">
        <f ca="1">AVERAGE(INDIRECT(G3&amp;":g1000"))</f>
        <v>20543.166666666668</v>
      </c>
      <c r="H2" s="18">
        <f ca="1">AVERAGE(INDIRECT(H3&amp;":h1000"))</f>
        <v>24878.333333333332</v>
      </c>
      <c r="I2" s="18">
        <f ca="1">AVERAGE(INDIRECT(I3&amp;":i1000"))</f>
        <v>125880.83333333333</v>
      </c>
      <c r="J2" s="18">
        <f ca="1">AVERAGE(INDIRECT(J3&amp;":j1000"))</f>
        <v>101260.33333333333</v>
      </c>
      <c r="K2" s="18">
        <f ca="1">AVERAGE(INDIRECT(K3&amp;":k1000"))</f>
        <v>106702.33333333333</v>
      </c>
      <c r="L2" s="18">
        <f ca="1">AVERAGE(INDIRECT(L3&amp;":l1000"))</f>
        <v>79594.333333333328</v>
      </c>
      <c r="M2" s="18">
        <f ca="1">AVERAGE(INDIRECT(M3&amp;":m1000"))</f>
        <v>80185.5</v>
      </c>
      <c r="N2" s="18">
        <f ca="1">AVERAGE(INDIRECT(N3&amp;":n1000"))</f>
        <v>58331.666666666664</v>
      </c>
      <c r="O2" s="18">
        <f ca="1">AVERAGE(INDIRECT(O3&amp;":o1000"))</f>
        <v>64350</v>
      </c>
      <c r="P2" s="18">
        <f ca="1">AVERAGE(INDIRECT(P3&amp;":p1000"))</f>
        <v>70572.833333333328</v>
      </c>
      <c r="Q2" s="18">
        <f ca="1">AVERAGE(INDIRECT(Q3&amp;":q1000"))</f>
        <v>59315.166666666664</v>
      </c>
      <c r="R2" s="18">
        <f ca="1">AVERAGE(INDIRECT(R3&amp;":r1000"))</f>
        <v>47093.666666666664</v>
      </c>
      <c r="S2" s="18">
        <f ca="1">AVERAGE(INDIRECT(S3&amp;":s1000"))</f>
        <v>58077.833333333336</v>
      </c>
      <c r="T2" s="18">
        <f ca="1">AVERAGE(INDIRECT(T3&amp;":t1000"))</f>
        <v>38751.666666666664</v>
      </c>
      <c r="U2" s="18">
        <f ca="1">AVERAGE(INDIRECT(U3&amp;":u1000"))</f>
        <v>30941.833333333332</v>
      </c>
      <c r="V2" s="18">
        <f ca="1">AVERAGE(INDIRECT(V3&amp;":v1000"))</f>
        <v>36018.833333333336</v>
      </c>
      <c r="W2" s="18">
        <f ca="1">AVERAGE(INDIRECT(W3&amp;":w1000"))</f>
        <v>31319.833333333332</v>
      </c>
      <c r="X2" s="18">
        <f ca="1">AVERAGE(INDIRECT(X3&amp;":x1000"))</f>
        <v>41023.800000000003</v>
      </c>
      <c r="Y2" s="18">
        <f ca="1">AVERAGE(INDIRECT(Y3&amp;":y1000"))</f>
        <v>34913.199999999997</v>
      </c>
      <c r="Z2" s="18">
        <f ca="1">AVERAGE(INDIRECT(Z3&amp;":z1000"))</f>
        <v>30632.6</v>
      </c>
      <c r="AA2" s="18">
        <f ca="1">AVERAGE(INDIRECT(AA3&amp;":aa1000"))</f>
        <v>34457.599999999999</v>
      </c>
      <c r="AB2" s="18">
        <f ca="1">AVERAGE(INDIRECT(AB3&amp;":aB1000"))</f>
        <v>41998.400000000001</v>
      </c>
      <c r="AC2" s="18">
        <f ca="1">AVERAGE(INDIRECT(AC3&amp;":ac1000"))</f>
        <v>31181.599999999999</v>
      </c>
      <c r="AD2" s="18">
        <f ca="1">AVERAGE(INDIRECT(AD3&amp;":ad1000"))</f>
        <v>32947.199999999997</v>
      </c>
      <c r="AE2" s="18">
        <f ca="1">AVERAGE(INDIRECT(AE3&amp;":ae1000"))</f>
        <v>40062.6</v>
      </c>
      <c r="AF2" s="18">
        <f ca="1">AVERAGE(INDIRECT(AF3&amp;":af1000"))</f>
        <v>50000.2</v>
      </c>
      <c r="AG2" s="18">
        <f ca="1">AVERAGE(INDIRECT(AG3&amp;":ag1000"))</f>
        <v>74052.800000000003</v>
      </c>
      <c r="AH2" s="18">
        <f ca="1">AVERAGE(INDIRECT(AH3&amp;":ah1000"))</f>
        <v>111786</v>
      </c>
      <c r="AI2" s="19">
        <f ca="1">AVERAGE(INDIRECT(AI3&amp;":ai1000"))</f>
        <v>86601</v>
      </c>
    </row>
    <row r="3" spans="1:37" ht="23.25" hidden="1" customHeight="1">
      <c r="A3" s="11"/>
      <c r="B3" s="4" t="str">
        <f>ADDRESS(MATCH($B$1,$A:$A,1),B4)</f>
        <v>$B$106</v>
      </c>
      <c r="C3" s="3" t="str">
        <f>ADDRESS(MATCH($B$1,$A:$A,1),C4)</f>
        <v>$C$106</v>
      </c>
      <c r="D3" s="3" t="str">
        <f t="shared" ref="D3:AI3" si="0">ADDRESS(MATCH($B$1,$A:$A,1),D4)</f>
        <v>$D$106</v>
      </c>
      <c r="E3" s="3" t="str">
        <f t="shared" si="0"/>
        <v>$E$106</v>
      </c>
      <c r="F3" s="3" t="str">
        <f t="shared" si="0"/>
        <v>$F$106</v>
      </c>
      <c r="G3" s="3" t="str">
        <f t="shared" si="0"/>
        <v>$G$106</v>
      </c>
      <c r="H3" s="3" t="str">
        <f t="shared" si="0"/>
        <v>$H$106</v>
      </c>
      <c r="I3" s="3" t="str">
        <f t="shared" si="0"/>
        <v>$I$106</v>
      </c>
      <c r="J3" s="3" t="str">
        <f t="shared" si="0"/>
        <v>$J$106</v>
      </c>
      <c r="K3" s="3" t="str">
        <f t="shared" si="0"/>
        <v>$K$106</v>
      </c>
      <c r="L3" s="3" t="str">
        <f t="shared" si="0"/>
        <v>$L$106</v>
      </c>
      <c r="M3" s="3" t="str">
        <f t="shared" si="0"/>
        <v>$M$106</v>
      </c>
      <c r="N3" s="3" t="str">
        <f t="shared" si="0"/>
        <v>$N$106</v>
      </c>
      <c r="O3" s="3" t="str">
        <f t="shared" si="0"/>
        <v>$O$106</v>
      </c>
      <c r="P3" s="3" t="str">
        <f t="shared" si="0"/>
        <v>$P$106</v>
      </c>
      <c r="Q3" s="3" t="str">
        <f t="shared" si="0"/>
        <v>$Q$106</v>
      </c>
      <c r="R3" s="3" t="str">
        <f t="shared" si="0"/>
        <v>$R$106</v>
      </c>
      <c r="S3" s="3" t="str">
        <f t="shared" si="0"/>
        <v>$S$106</v>
      </c>
      <c r="T3" s="3" t="str">
        <f t="shared" si="0"/>
        <v>$T$106</v>
      </c>
      <c r="U3" s="3" t="str">
        <f t="shared" si="0"/>
        <v>$U$106</v>
      </c>
      <c r="V3" s="3" t="str">
        <f t="shared" si="0"/>
        <v>$V$106</v>
      </c>
      <c r="W3" s="3" t="str">
        <f t="shared" si="0"/>
        <v>$W$106</v>
      </c>
      <c r="X3" s="3" t="str">
        <f t="shared" si="0"/>
        <v>$X$106</v>
      </c>
      <c r="Y3" s="3" t="str">
        <f t="shared" si="0"/>
        <v>$Y$106</v>
      </c>
      <c r="Z3" s="3" t="str">
        <f t="shared" si="0"/>
        <v>$Z$106</v>
      </c>
      <c r="AA3" s="3" t="str">
        <f t="shared" si="0"/>
        <v>$AA$106</v>
      </c>
      <c r="AB3" s="3" t="str">
        <f t="shared" si="0"/>
        <v>$AB$106</v>
      </c>
      <c r="AC3" s="3" t="str">
        <f t="shared" si="0"/>
        <v>$AC$106</v>
      </c>
      <c r="AD3" s="3" t="str">
        <f t="shared" si="0"/>
        <v>$AD$106</v>
      </c>
      <c r="AE3" s="3" t="str">
        <f t="shared" si="0"/>
        <v>$AE$106</v>
      </c>
      <c r="AF3" s="3" t="str">
        <f t="shared" si="0"/>
        <v>$AF$106</v>
      </c>
      <c r="AG3" s="3" t="str">
        <f t="shared" si="0"/>
        <v>$AG$106</v>
      </c>
      <c r="AH3" s="3" t="str">
        <f t="shared" si="0"/>
        <v>$AH$106</v>
      </c>
      <c r="AI3" s="13" t="str">
        <f t="shared" si="0"/>
        <v>$AI$106</v>
      </c>
    </row>
    <row r="4" spans="1:37" ht="23.25" hidden="1" customHeight="1">
      <c r="A4" s="11"/>
      <c r="B4" s="4">
        <v>2</v>
      </c>
      <c r="C4" s="3">
        <f>B4+1</f>
        <v>3</v>
      </c>
      <c r="D4" s="3">
        <f t="shared" ref="D4:AI4" si="1">C4+1</f>
        <v>4</v>
      </c>
      <c r="E4" s="3">
        <f t="shared" si="1"/>
        <v>5</v>
      </c>
      <c r="F4" s="3">
        <f t="shared" si="1"/>
        <v>6</v>
      </c>
      <c r="G4" s="3">
        <f t="shared" si="1"/>
        <v>7</v>
      </c>
      <c r="H4" s="3">
        <f t="shared" si="1"/>
        <v>8</v>
      </c>
      <c r="I4" s="3">
        <f t="shared" si="1"/>
        <v>9</v>
      </c>
      <c r="J4" s="3">
        <f t="shared" si="1"/>
        <v>10</v>
      </c>
      <c r="K4" s="3">
        <f t="shared" si="1"/>
        <v>11</v>
      </c>
      <c r="L4" s="3">
        <f t="shared" si="1"/>
        <v>12</v>
      </c>
      <c r="M4" s="3">
        <f t="shared" si="1"/>
        <v>13</v>
      </c>
      <c r="N4" s="3">
        <f t="shared" si="1"/>
        <v>14</v>
      </c>
      <c r="O4" s="3">
        <f t="shared" si="1"/>
        <v>15</v>
      </c>
      <c r="P4" s="3">
        <f t="shared" si="1"/>
        <v>16</v>
      </c>
      <c r="Q4" s="3">
        <f t="shared" si="1"/>
        <v>17</v>
      </c>
      <c r="R4" s="3">
        <f t="shared" si="1"/>
        <v>18</v>
      </c>
      <c r="S4" s="3">
        <f t="shared" si="1"/>
        <v>19</v>
      </c>
      <c r="T4" s="3">
        <f t="shared" si="1"/>
        <v>20</v>
      </c>
      <c r="U4" s="3">
        <f t="shared" si="1"/>
        <v>21</v>
      </c>
      <c r="V4" s="3">
        <f t="shared" si="1"/>
        <v>22</v>
      </c>
      <c r="W4" s="3">
        <f t="shared" si="1"/>
        <v>23</v>
      </c>
      <c r="X4" s="3">
        <f t="shared" si="1"/>
        <v>24</v>
      </c>
      <c r="Y4" s="3">
        <f t="shared" si="1"/>
        <v>25</v>
      </c>
      <c r="Z4" s="3">
        <f t="shared" si="1"/>
        <v>26</v>
      </c>
      <c r="AA4" s="3">
        <f t="shared" si="1"/>
        <v>27</v>
      </c>
      <c r="AB4" s="3">
        <f t="shared" si="1"/>
        <v>28</v>
      </c>
      <c r="AC4" s="3">
        <f t="shared" si="1"/>
        <v>29</v>
      </c>
      <c r="AD4" s="3">
        <f t="shared" si="1"/>
        <v>30</v>
      </c>
      <c r="AE4" s="3">
        <f t="shared" si="1"/>
        <v>31</v>
      </c>
      <c r="AF4" s="3">
        <f t="shared" si="1"/>
        <v>32</v>
      </c>
      <c r="AG4" s="3">
        <f t="shared" si="1"/>
        <v>33</v>
      </c>
      <c r="AH4" s="3">
        <f t="shared" si="1"/>
        <v>34</v>
      </c>
      <c r="AI4" s="13">
        <f t="shared" si="1"/>
        <v>35</v>
      </c>
    </row>
    <row r="5" spans="1:37" ht="23.25" customHeight="1" thickBot="1">
      <c r="A5" s="12" t="s">
        <v>2</v>
      </c>
      <c r="B5" s="14">
        <v>0.33333333333333331</v>
      </c>
      <c r="C5" s="15">
        <v>0.34375</v>
      </c>
      <c r="D5" s="15">
        <v>0.35416666666666669</v>
      </c>
      <c r="E5" s="15">
        <v>0.36458333333333331</v>
      </c>
      <c r="F5" s="15">
        <v>0.375</v>
      </c>
      <c r="G5" s="15">
        <v>0.38541666666666669</v>
      </c>
      <c r="H5" s="15">
        <v>0.39583333333333331</v>
      </c>
      <c r="I5" s="15">
        <v>0.40625</v>
      </c>
      <c r="J5" s="15">
        <v>0.41666666666666669</v>
      </c>
      <c r="K5" s="15">
        <v>0.42708333333333331</v>
      </c>
      <c r="L5" s="15">
        <v>0.4375</v>
      </c>
      <c r="M5" s="15">
        <v>0.44791666666666669</v>
      </c>
      <c r="N5" s="15">
        <v>0.45833333333333331</v>
      </c>
      <c r="O5" s="15">
        <v>0.46875</v>
      </c>
      <c r="P5" s="15">
        <v>0.47916666666666669</v>
      </c>
      <c r="Q5" s="15">
        <v>0.48958333333333331</v>
      </c>
      <c r="R5" s="15">
        <v>0.5</v>
      </c>
      <c r="S5" s="15">
        <v>0.51041666666666663</v>
      </c>
      <c r="T5" s="15">
        <v>0.52083333333333337</v>
      </c>
      <c r="U5" s="15">
        <v>0.53125</v>
      </c>
      <c r="V5" s="15">
        <v>4.1666666666666664E-2</v>
      </c>
      <c r="W5" s="15">
        <v>5.2083333333333336E-2</v>
      </c>
      <c r="X5" s="15">
        <v>6.25E-2</v>
      </c>
      <c r="Y5" s="15">
        <v>7.2916666666666671E-2</v>
      </c>
      <c r="Z5" s="15">
        <v>8.3333333333333329E-2</v>
      </c>
      <c r="AA5" s="15">
        <v>9.375E-2</v>
      </c>
      <c r="AB5" s="15">
        <v>0.10416666666666667</v>
      </c>
      <c r="AC5" s="15">
        <v>0.11458333333333333</v>
      </c>
      <c r="AD5" s="15">
        <v>0.125</v>
      </c>
      <c r="AE5" s="15">
        <v>0.13541666666666666</v>
      </c>
      <c r="AF5" s="15">
        <v>0.14583333333333334</v>
      </c>
      <c r="AG5" s="15">
        <v>0.15625</v>
      </c>
      <c r="AH5" s="15">
        <v>0.16666666666666666</v>
      </c>
      <c r="AI5" s="16">
        <v>0.17708333333333334</v>
      </c>
      <c r="AJ5" s="6" t="s">
        <v>0</v>
      </c>
    </row>
    <row r="6" spans="1:37" ht="23.25" customHeight="1" thickTop="1">
      <c r="A6" s="5">
        <v>40238</v>
      </c>
      <c r="B6" s="3">
        <v>14021</v>
      </c>
      <c r="C6" s="2">
        <v>9765</v>
      </c>
      <c r="D6" s="2">
        <v>8465</v>
      </c>
      <c r="E6" s="2">
        <v>9358</v>
      </c>
      <c r="F6" s="2">
        <v>10520</v>
      </c>
      <c r="G6" s="2">
        <v>7505</v>
      </c>
      <c r="H6" s="2">
        <v>7387</v>
      </c>
      <c r="I6" s="2">
        <v>114401</v>
      </c>
      <c r="J6" s="2">
        <v>61970</v>
      </c>
      <c r="K6" s="2">
        <v>164158</v>
      </c>
      <c r="L6" s="2">
        <v>91247</v>
      </c>
      <c r="M6" s="2">
        <v>73742</v>
      </c>
      <c r="N6" s="2">
        <v>59068</v>
      </c>
      <c r="O6" s="2">
        <v>73229</v>
      </c>
      <c r="P6" s="2">
        <v>45093</v>
      </c>
      <c r="Q6" s="2">
        <v>49150</v>
      </c>
      <c r="R6" s="2">
        <v>21946</v>
      </c>
      <c r="S6" s="2">
        <v>30370</v>
      </c>
      <c r="T6" s="2">
        <v>11022</v>
      </c>
      <c r="U6" s="2">
        <v>11807</v>
      </c>
      <c r="V6" s="2">
        <v>38878</v>
      </c>
      <c r="W6" s="2">
        <v>40212</v>
      </c>
      <c r="X6" s="2">
        <v>17185</v>
      </c>
      <c r="Y6" s="2">
        <v>21065</v>
      </c>
      <c r="Z6" s="2">
        <v>25389</v>
      </c>
      <c r="AA6" s="2">
        <v>17039</v>
      </c>
      <c r="AB6" s="2">
        <v>52527</v>
      </c>
      <c r="AC6" s="2">
        <v>19607</v>
      </c>
      <c r="AD6" s="2">
        <v>28176</v>
      </c>
      <c r="AE6" s="2">
        <v>30718</v>
      </c>
      <c r="AF6" s="2">
        <v>28925</v>
      </c>
      <c r="AG6" s="2">
        <v>39520</v>
      </c>
      <c r="AH6" s="2">
        <v>89502</v>
      </c>
      <c r="AI6" s="2">
        <v>95891</v>
      </c>
      <c r="AJ6" s="7">
        <f t="shared" ref="AJ6:AJ17" si="2">SUM(B6:AI6)</f>
        <v>1418858</v>
      </c>
    </row>
    <row r="7" spans="1:37" ht="23.25" customHeight="1">
      <c r="A7" s="5">
        <v>40239</v>
      </c>
      <c r="B7" s="3">
        <v>6291</v>
      </c>
      <c r="C7" s="2">
        <v>7001</v>
      </c>
      <c r="D7" s="2">
        <v>9878</v>
      </c>
      <c r="E7" s="2">
        <v>7898</v>
      </c>
      <c r="F7" s="2">
        <v>9409</v>
      </c>
      <c r="G7" s="2">
        <v>7733</v>
      </c>
      <c r="H7" s="2">
        <v>16905</v>
      </c>
      <c r="I7" s="2">
        <v>96267</v>
      </c>
      <c r="J7" s="2">
        <v>68895</v>
      </c>
      <c r="K7" s="2">
        <v>62598</v>
      </c>
      <c r="L7" s="2">
        <v>68220</v>
      </c>
      <c r="M7" s="2">
        <v>63251</v>
      </c>
      <c r="N7" s="2">
        <v>46354</v>
      </c>
      <c r="O7" s="2">
        <v>53024</v>
      </c>
      <c r="P7" s="2">
        <v>32790</v>
      </c>
      <c r="Q7" s="2">
        <v>42857</v>
      </c>
      <c r="R7" s="2">
        <v>27626</v>
      </c>
      <c r="S7" s="2">
        <v>24552</v>
      </c>
      <c r="T7" s="2">
        <v>31706</v>
      </c>
      <c r="U7" s="2">
        <v>25046</v>
      </c>
      <c r="V7" s="2">
        <v>23520</v>
      </c>
      <c r="W7" s="2">
        <v>15258</v>
      </c>
      <c r="X7" s="2">
        <v>12186</v>
      </c>
      <c r="Y7" s="2">
        <v>12970</v>
      </c>
      <c r="Z7" s="2">
        <v>43763</v>
      </c>
      <c r="AA7" s="2">
        <v>41938</v>
      </c>
      <c r="AB7" s="2">
        <v>48676</v>
      </c>
      <c r="AC7" s="2">
        <v>45283</v>
      </c>
      <c r="AD7" s="2">
        <v>50403</v>
      </c>
      <c r="AE7" s="2">
        <v>39552</v>
      </c>
      <c r="AF7" s="2">
        <v>44443</v>
      </c>
      <c r="AG7" s="2">
        <v>71397</v>
      </c>
      <c r="AH7" s="2">
        <v>87747</v>
      </c>
      <c r="AI7" s="2">
        <v>70902</v>
      </c>
      <c r="AJ7" s="7">
        <f t="shared" si="2"/>
        <v>1316339</v>
      </c>
    </row>
    <row r="8" spans="1:37" ht="23.25" customHeight="1">
      <c r="A8" s="5">
        <v>40240</v>
      </c>
      <c r="B8" s="3"/>
      <c r="C8" s="2"/>
      <c r="D8" s="2"/>
      <c r="E8" s="2"/>
      <c r="F8" s="2"/>
      <c r="G8" s="2"/>
      <c r="H8" s="2"/>
      <c r="I8" s="2">
        <v>65154</v>
      </c>
      <c r="J8" s="2">
        <v>76985</v>
      </c>
      <c r="K8" s="2">
        <v>101853</v>
      </c>
      <c r="L8" s="2">
        <v>44734</v>
      </c>
      <c r="M8" s="2">
        <v>77116</v>
      </c>
      <c r="N8" s="2">
        <v>71481</v>
      </c>
      <c r="O8" s="2">
        <v>73704</v>
      </c>
      <c r="P8" s="2">
        <v>50812</v>
      </c>
      <c r="Q8" s="2">
        <v>31658</v>
      </c>
      <c r="R8" s="2">
        <v>16619</v>
      </c>
      <c r="S8" s="2">
        <v>29998</v>
      </c>
      <c r="T8" s="2">
        <v>12412</v>
      </c>
      <c r="U8" s="2">
        <v>25701</v>
      </c>
      <c r="V8" s="2">
        <v>36110</v>
      </c>
      <c r="W8" s="2">
        <v>17636</v>
      </c>
      <c r="X8" s="2">
        <v>30420</v>
      </c>
      <c r="Y8" s="2">
        <v>20794</v>
      </c>
      <c r="Z8" s="2">
        <v>14857</v>
      </c>
      <c r="AA8" s="2">
        <v>17178</v>
      </c>
      <c r="AB8" s="2">
        <v>68080</v>
      </c>
      <c r="AC8" s="2">
        <v>65220</v>
      </c>
      <c r="AD8" s="2">
        <v>95364</v>
      </c>
      <c r="AE8" s="2">
        <v>52982</v>
      </c>
      <c r="AF8" s="2">
        <v>42541</v>
      </c>
      <c r="AG8" s="2">
        <v>42675</v>
      </c>
      <c r="AH8" s="2">
        <v>88360</v>
      </c>
      <c r="AI8" s="2">
        <v>71441</v>
      </c>
      <c r="AJ8" s="7">
        <f t="shared" si="2"/>
        <v>1341885</v>
      </c>
    </row>
    <row r="9" spans="1:37" ht="23.25" customHeight="1">
      <c r="A9" s="5">
        <v>40241</v>
      </c>
      <c r="B9" s="3"/>
      <c r="C9" s="2"/>
      <c r="D9" s="2"/>
      <c r="E9" s="2"/>
      <c r="F9" s="2"/>
      <c r="G9" s="2"/>
      <c r="H9" s="2"/>
      <c r="I9" s="2">
        <v>80181</v>
      </c>
      <c r="J9" s="2">
        <v>77612</v>
      </c>
      <c r="K9" s="2">
        <v>83569</v>
      </c>
      <c r="L9" s="2">
        <v>67225</v>
      </c>
      <c r="M9" s="2">
        <v>125603</v>
      </c>
      <c r="N9" s="2">
        <v>54100</v>
      </c>
      <c r="O9" s="2">
        <v>51512</v>
      </c>
      <c r="P9" s="2">
        <v>38927</v>
      </c>
      <c r="Q9" s="2">
        <v>33821</v>
      </c>
      <c r="R9" s="2">
        <v>30043</v>
      </c>
      <c r="S9" s="2">
        <v>27805</v>
      </c>
      <c r="T9" s="2">
        <v>18858</v>
      </c>
      <c r="U9" s="2">
        <v>16980</v>
      </c>
      <c r="V9" s="2">
        <v>11654</v>
      </c>
      <c r="W9" s="2">
        <v>10664</v>
      </c>
      <c r="X9" s="2">
        <v>33913</v>
      </c>
      <c r="Y9" s="2">
        <v>34640</v>
      </c>
      <c r="Z9" s="2">
        <v>26697</v>
      </c>
      <c r="AA9" s="2">
        <v>20329</v>
      </c>
      <c r="AB9" s="2">
        <v>19408</v>
      </c>
      <c r="AC9" s="2">
        <v>32695</v>
      </c>
      <c r="AD9" s="2">
        <v>23342</v>
      </c>
      <c r="AE9" s="2">
        <v>23097</v>
      </c>
      <c r="AF9" s="2">
        <v>26411</v>
      </c>
      <c r="AG9" s="2">
        <v>58340</v>
      </c>
      <c r="AH9" s="2">
        <v>101237</v>
      </c>
      <c r="AI9" s="2">
        <v>76303</v>
      </c>
      <c r="AJ9" s="7">
        <f t="shared" si="2"/>
        <v>1204966</v>
      </c>
    </row>
    <row r="10" spans="1:37" ht="23.25" customHeight="1">
      <c r="A10" s="5">
        <v>40242</v>
      </c>
      <c r="B10" s="3">
        <v>4398</v>
      </c>
      <c r="C10" s="2">
        <v>6395</v>
      </c>
      <c r="D10" s="2">
        <v>15349</v>
      </c>
      <c r="E10" s="2">
        <v>103321</v>
      </c>
      <c r="F10" s="2">
        <v>21366</v>
      </c>
      <c r="G10" s="2">
        <v>12241</v>
      </c>
      <c r="H10" s="2">
        <v>21383</v>
      </c>
      <c r="I10" s="2">
        <v>117662</v>
      </c>
      <c r="J10" s="2">
        <v>85510</v>
      </c>
      <c r="K10" s="2">
        <v>101955</v>
      </c>
      <c r="L10" s="2">
        <v>109149</v>
      </c>
      <c r="M10" s="2">
        <v>64522</v>
      </c>
      <c r="N10" s="2">
        <v>37603</v>
      </c>
      <c r="O10" s="2">
        <v>47541</v>
      </c>
      <c r="P10" s="2">
        <v>43363</v>
      </c>
      <c r="Q10" s="2">
        <v>38252</v>
      </c>
      <c r="R10" s="2">
        <v>19829</v>
      </c>
      <c r="S10" s="2">
        <v>21696</v>
      </c>
      <c r="T10" s="2">
        <v>18429</v>
      </c>
      <c r="U10" s="2">
        <v>21965</v>
      </c>
      <c r="V10" s="2">
        <v>23495</v>
      </c>
      <c r="W10" s="2">
        <v>32254</v>
      </c>
      <c r="X10" s="2">
        <v>17270</v>
      </c>
      <c r="Y10" s="2">
        <v>24170</v>
      </c>
      <c r="Z10" s="2">
        <v>23075</v>
      </c>
      <c r="AA10" s="2">
        <v>34388</v>
      </c>
      <c r="AB10" s="2">
        <v>19964</v>
      </c>
      <c r="AC10" s="2">
        <v>69932</v>
      </c>
      <c r="AD10" s="2">
        <v>82703</v>
      </c>
      <c r="AE10" s="2">
        <v>112882</v>
      </c>
      <c r="AF10" s="2">
        <v>72943</v>
      </c>
      <c r="AG10" s="2">
        <v>51315</v>
      </c>
      <c r="AH10" s="2">
        <v>114996</v>
      </c>
      <c r="AI10" s="2">
        <v>137298</v>
      </c>
      <c r="AJ10" s="7">
        <f t="shared" si="2"/>
        <v>1728614</v>
      </c>
    </row>
    <row r="11" spans="1:37" ht="23.25" customHeight="1">
      <c r="A11" s="5">
        <v>40245</v>
      </c>
      <c r="B11" s="3">
        <v>7269</v>
      </c>
      <c r="C11" s="2">
        <v>9169</v>
      </c>
      <c r="D11" s="2">
        <v>7565</v>
      </c>
      <c r="E11" s="2">
        <v>8901</v>
      </c>
      <c r="F11" s="2">
        <v>4522</v>
      </c>
      <c r="G11" s="2">
        <v>6440</v>
      </c>
      <c r="H11" s="2">
        <v>8388</v>
      </c>
      <c r="I11" s="2">
        <v>101376</v>
      </c>
      <c r="J11" s="2">
        <v>68446</v>
      </c>
      <c r="K11" s="2">
        <v>67637</v>
      </c>
      <c r="L11" s="2">
        <v>34032</v>
      </c>
      <c r="M11" s="2">
        <v>67701</v>
      </c>
      <c r="N11" s="2">
        <v>36424</v>
      </c>
      <c r="O11" s="2">
        <v>20061</v>
      </c>
      <c r="P11" s="2">
        <v>65548</v>
      </c>
      <c r="Q11" s="2">
        <v>31435</v>
      </c>
      <c r="R11" s="2">
        <v>35335</v>
      </c>
      <c r="S11" s="2">
        <v>25608</v>
      </c>
      <c r="T11" s="2">
        <v>32609</v>
      </c>
      <c r="U11" s="2">
        <v>13937</v>
      </c>
      <c r="V11" s="2">
        <v>31569</v>
      </c>
      <c r="W11" s="2">
        <v>32285</v>
      </c>
      <c r="X11" s="2">
        <v>10033</v>
      </c>
      <c r="Y11" s="2">
        <v>20256</v>
      </c>
      <c r="Z11" s="2">
        <v>21290</v>
      </c>
      <c r="AA11" s="2">
        <v>14128</v>
      </c>
      <c r="AB11" s="2">
        <v>24659</v>
      </c>
      <c r="AC11" s="2">
        <v>15479</v>
      </c>
      <c r="AD11" s="2">
        <v>20349</v>
      </c>
      <c r="AE11" s="2">
        <v>31622</v>
      </c>
      <c r="AF11" s="2">
        <v>12641</v>
      </c>
      <c r="AG11" s="2">
        <v>27538</v>
      </c>
      <c r="AH11" s="2">
        <v>62514</v>
      </c>
      <c r="AI11" s="2">
        <v>75903</v>
      </c>
      <c r="AJ11" s="7">
        <f t="shared" si="2"/>
        <v>1052669</v>
      </c>
    </row>
    <row r="12" spans="1:37" ht="23.25" customHeight="1">
      <c r="A12" s="5">
        <v>40246</v>
      </c>
      <c r="B12" s="3">
        <v>8178</v>
      </c>
      <c r="C12" s="2">
        <v>7608</v>
      </c>
      <c r="D12" s="2">
        <v>10316</v>
      </c>
      <c r="E12" s="2">
        <v>10462</v>
      </c>
      <c r="F12" s="2">
        <v>5499</v>
      </c>
      <c r="G12" s="2">
        <v>6735</v>
      </c>
      <c r="H12" s="2">
        <v>9513</v>
      </c>
      <c r="I12" s="2">
        <v>83868</v>
      </c>
      <c r="J12" s="2">
        <v>66210</v>
      </c>
      <c r="K12" s="2">
        <v>73767</v>
      </c>
      <c r="L12" s="2">
        <v>53891</v>
      </c>
      <c r="M12" s="2">
        <v>55822</v>
      </c>
      <c r="N12" s="2">
        <v>80437</v>
      </c>
      <c r="O12" s="2">
        <v>63315</v>
      </c>
      <c r="P12" s="2">
        <v>30811</v>
      </c>
      <c r="Q12" s="2">
        <v>53370</v>
      </c>
      <c r="R12" s="2">
        <v>43626</v>
      </c>
      <c r="S12" s="2">
        <v>26628</v>
      </c>
      <c r="T12" s="2">
        <v>49924</v>
      </c>
      <c r="U12" s="2">
        <v>27226</v>
      </c>
      <c r="V12" s="2">
        <v>23946</v>
      </c>
      <c r="W12" s="2">
        <v>37304</v>
      </c>
      <c r="X12" s="2">
        <v>10043</v>
      </c>
      <c r="Y12" s="2">
        <v>44445</v>
      </c>
      <c r="Z12" s="2">
        <v>29014</v>
      </c>
      <c r="AA12" s="2">
        <v>17392</v>
      </c>
      <c r="AB12" s="2">
        <v>24505</v>
      </c>
      <c r="AC12" s="2">
        <v>51818</v>
      </c>
      <c r="AD12" s="2">
        <v>72225</v>
      </c>
      <c r="AE12" s="2">
        <v>61075</v>
      </c>
      <c r="AF12" s="2">
        <v>151421</v>
      </c>
      <c r="AG12" s="2">
        <v>92659</v>
      </c>
      <c r="AH12" s="2">
        <v>99565</v>
      </c>
      <c r="AI12" s="2">
        <v>77464</v>
      </c>
      <c r="AJ12" s="7">
        <f t="shared" si="2"/>
        <v>1560082</v>
      </c>
    </row>
    <row r="13" spans="1:37" ht="23.25" customHeight="1">
      <c r="A13" s="5">
        <v>40247</v>
      </c>
      <c r="B13" s="3">
        <v>2633</v>
      </c>
      <c r="C13" s="2">
        <v>6650</v>
      </c>
      <c r="D13" s="2">
        <v>5648</v>
      </c>
      <c r="E13" s="2">
        <v>6329</v>
      </c>
      <c r="F13" s="2">
        <v>5907</v>
      </c>
      <c r="G13" s="2">
        <v>5362</v>
      </c>
      <c r="H13" s="2">
        <v>12458</v>
      </c>
      <c r="I13" s="2">
        <v>90054</v>
      </c>
      <c r="J13" s="2">
        <v>51101</v>
      </c>
      <c r="K13" s="2">
        <v>85691</v>
      </c>
      <c r="L13" s="2">
        <v>63260</v>
      </c>
      <c r="M13" s="2">
        <v>78149</v>
      </c>
      <c r="N13" s="2">
        <v>48565</v>
      </c>
      <c r="O13" s="2">
        <v>67483</v>
      </c>
      <c r="P13" s="2">
        <v>36866</v>
      </c>
      <c r="Q13" s="2">
        <v>73663</v>
      </c>
      <c r="R13" s="2">
        <v>52162</v>
      </c>
      <c r="S13" s="2">
        <v>108236</v>
      </c>
      <c r="T13" s="2">
        <v>71156</v>
      </c>
      <c r="U13" s="2">
        <v>74802</v>
      </c>
      <c r="V13" s="2">
        <v>43193</v>
      </c>
      <c r="W13" s="2">
        <v>37201</v>
      </c>
      <c r="X13" s="2">
        <v>47646</v>
      </c>
      <c r="Y13" s="2">
        <v>26206</v>
      </c>
      <c r="Z13" s="2">
        <v>31031</v>
      </c>
      <c r="AA13" s="2">
        <v>53107</v>
      </c>
      <c r="AB13" s="2">
        <v>49679</v>
      </c>
      <c r="AC13" s="2">
        <v>23216</v>
      </c>
      <c r="AD13" s="2">
        <v>49804</v>
      </c>
      <c r="AE13" s="2">
        <v>44652</v>
      </c>
      <c r="AF13" s="2">
        <v>59180</v>
      </c>
      <c r="AG13" s="2">
        <v>112257</v>
      </c>
      <c r="AH13" s="2">
        <v>108210</v>
      </c>
      <c r="AI13" s="2">
        <v>96671</v>
      </c>
      <c r="AJ13" s="7">
        <f t="shared" si="2"/>
        <v>1728228</v>
      </c>
    </row>
    <row r="14" spans="1:37" ht="23.25" customHeight="1">
      <c r="A14" s="5">
        <v>40248</v>
      </c>
      <c r="B14" s="3"/>
      <c r="C14" s="2"/>
      <c r="D14" s="2"/>
      <c r="E14" s="2"/>
      <c r="F14" s="2"/>
      <c r="G14" s="2"/>
      <c r="H14" s="2"/>
      <c r="I14" s="2">
        <v>45087</v>
      </c>
      <c r="J14" s="2">
        <v>38362</v>
      </c>
      <c r="K14" s="2">
        <v>40281</v>
      </c>
      <c r="L14" s="2">
        <v>25545</v>
      </c>
      <c r="M14" s="2">
        <v>30117</v>
      </c>
      <c r="N14" s="2">
        <v>31640</v>
      </c>
      <c r="O14" s="2">
        <v>22307</v>
      </c>
      <c r="P14" s="2">
        <v>19740</v>
      </c>
      <c r="Q14" s="2">
        <v>22459</v>
      </c>
      <c r="R14" s="2">
        <v>12125</v>
      </c>
      <c r="S14" s="2">
        <v>36278</v>
      </c>
      <c r="T14" s="2">
        <v>44014</v>
      </c>
      <c r="U14" s="2">
        <v>25562</v>
      </c>
      <c r="V14" s="2">
        <v>8505</v>
      </c>
      <c r="W14" s="2">
        <v>10946</v>
      </c>
      <c r="X14" s="2">
        <v>4915</v>
      </c>
      <c r="Y14" s="2">
        <v>8625</v>
      </c>
      <c r="Z14" s="2">
        <v>15635</v>
      </c>
      <c r="AA14" s="2">
        <v>17069</v>
      </c>
      <c r="AB14" s="2">
        <v>19742</v>
      </c>
      <c r="AC14" s="2">
        <v>14877</v>
      </c>
      <c r="AD14" s="2">
        <v>10162</v>
      </c>
      <c r="AE14" s="2">
        <v>42197</v>
      </c>
      <c r="AF14" s="2">
        <v>30997</v>
      </c>
      <c r="AG14" s="2">
        <v>18254</v>
      </c>
      <c r="AH14" s="2">
        <v>57963</v>
      </c>
      <c r="AI14" s="2">
        <v>67452</v>
      </c>
      <c r="AJ14" s="7">
        <f t="shared" si="2"/>
        <v>720856</v>
      </c>
    </row>
    <row r="15" spans="1:37" ht="23.25" customHeight="1">
      <c r="A15" s="5">
        <v>40249</v>
      </c>
      <c r="B15" s="3"/>
      <c r="C15" s="2"/>
      <c r="D15" s="2"/>
      <c r="E15" s="2"/>
      <c r="F15" s="2"/>
      <c r="G15" s="2"/>
      <c r="H15" s="2"/>
      <c r="I15" s="2">
        <v>141796</v>
      </c>
      <c r="J15" s="2">
        <v>70014</v>
      </c>
      <c r="K15" s="2">
        <v>108747</v>
      </c>
      <c r="L15" s="2">
        <v>76517</v>
      </c>
      <c r="M15" s="2">
        <v>63378</v>
      </c>
      <c r="N15" s="2">
        <v>51537</v>
      </c>
      <c r="O15" s="2">
        <v>48032</v>
      </c>
      <c r="P15" s="2">
        <v>50778</v>
      </c>
      <c r="Q15" s="2">
        <v>29013</v>
      </c>
      <c r="R15" s="2">
        <v>35082</v>
      </c>
      <c r="S15" s="2">
        <v>33641</v>
      </c>
      <c r="T15" s="2">
        <v>19021</v>
      </c>
      <c r="U15" s="2">
        <v>52794</v>
      </c>
      <c r="V15" s="2">
        <v>32502</v>
      </c>
      <c r="W15" s="2">
        <v>12423</v>
      </c>
      <c r="X15" s="2">
        <v>13759</v>
      </c>
      <c r="Y15" s="2">
        <v>10252</v>
      </c>
      <c r="Z15" s="2">
        <v>16398</v>
      </c>
      <c r="AA15" s="2">
        <v>27052</v>
      </c>
      <c r="AB15" s="2">
        <v>20960</v>
      </c>
      <c r="AC15" s="2">
        <v>26458</v>
      </c>
      <c r="AD15" s="2">
        <v>20350</v>
      </c>
      <c r="AE15" s="2">
        <v>19529</v>
      </c>
      <c r="AF15" s="2">
        <v>58645</v>
      </c>
      <c r="AG15" s="2">
        <v>38208</v>
      </c>
      <c r="AH15" s="2">
        <v>89247</v>
      </c>
      <c r="AI15" s="2">
        <v>78855</v>
      </c>
      <c r="AJ15" s="7">
        <f t="shared" si="2"/>
        <v>1244988</v>
      </c>
    </row>
    <row r="16" spans="1:37" ht="23.25" customHeight="1">
      <c r="A16" s="5">
        <v>40252</v>
      </c>
      <c r="B16" s="3"/>
      <c r="C16" s="2"/>
      <c r="D16" s="2"/>
      <c r="E16" s="2"/>
      <c r="F16" s="2"/>
      <c r="G16" s="2"/>
      <c r="H16" s="2"/>
      <c r="I16" s="2">
        <v>71509</v>
      </c>
      <c r="J16" s="2">
        <v>71639</v>
      </c>
      <c r="K16" s="2">
        <v>54847</v>
      </c>
      <c r="L16" s="2">
        <v>56186</v>
      </c>
      <c r="M16" s="2">
        <v>44881</v>
      </c>
      <c r="N16" s="2">
        <v>41665</v>
      </c>
      <c r="O16" s="2">
        <v>81536</v>
      </c>
      <c r="P16" s="2">
        <v>90093</v>
      </c>
      <c r="Q16" s="2">
        <v>51482</v>
      </c>
      <c r="R16" s="2">
        <v>29482</v>
      </c>
      <c r="S16" s="2">
        <v>30915</v>
      </c>
      <c r="T16" s="2">
        <v>28554</v>
      </c>
      <c r="U16" s="2">
        <v>31556</v>
      </c>
      <c r="V16" s="2">
        <v>15672</v>
      </c>
      <c r="W16" s="2">
        <v>20120</v>
      </c>
      <c r="X16" s="2">
        <v>12568</v>
      </c>
      <c r="Y16" s="2">
        <v>23414</v>
      </c>
      <c r="Z16" s="2">
        <v>12556</v>
      </c>
      <c r="AA16" s="2">
        <v>27873</v>
      </c>
      <c r="AB16" s="2">
        <v>17495</v>
      </c>
      <c r="AC16" s="2">
        <v>35309</v>
      </c>
      <c r="AD16" s="2">
        <v>47701</v>
      </c>
      <c r="AE16" s="2">
        <v>29350</v>
      </c>
      <c r="AF16" s="2">
        <v>67795</v>
      </c>
      <c r="AG16" s="2">
        <v>48118</v>
      </c>
      <c r="AH16" s="2">
        <v>92189</v>
      </c>
      <c r="AI16" s="2">
        <v>79652</v>
      </c>
      <c r="AJ16" s="7">
        <f t="shared" si="2"/>
        <v>1214157</v>
      </c>
    </row>
    <row r="17" spans="1:36" ht="23.25" customHeight="1">
      <c r="A17" s="5">
        <v>40253</v>
      </c>
      <c r="B17" s="3"/>
      <c r="C17" s="2"/>
      <c r="D17" s="2"/>
      <c r="E17" s="2"/>
      <c r="F17" s="2"/>
      <c r="G17" s="2"/>
      <c r="H17" s="2"/>
      <c r="I17" s="2">
        <v>92362</v>
      </c>
      <c r="J17" s="2">
        <v>52251</v>
      </c>
      <c r="K17" s="2">
        <v>48391</v>
      </c>
      <c r="L17" s="2">
        <v>40983</v>
      </c>
      <c r="M17" s="2">
        <v>49147</v>
      </c>
      <c r="N17" s="2">
        <v>107134</v>
      </c>
      <c r="O17" s="2">
        <v>77680</v>
      </c>
      <c r="P17" s="2">
        <v>50783</v>
      </c>
      <c r="Q17" s="2">
        <v>41556</v>
      </c>
      <c r="R17" s="2">
        <v>28572</v>
      </c>
      <c r="S17" s="2">
        <v>19936</v>
      </c>
      <c r="T17" s="2">
        <v>38409</v>
      </c>
      <c r="U17" s="2">
        <v>28801</v>
      </c>
      <c r="V17" s="2">
        <v>10251</v>
      </c>
      <c r="W17" s="2">
        <v>11136</v>
      </c>
      <c r="X17" s="2">
        <v>7315</v>
      </c>
      <c r="Y17" s="2">
        <v>15219</v>
      </c>
      <c r="Z17" s="2">
        <v>20252</v>
      </c>
      <c r="AA17" s="2">
        <v>45912</v>
      </c>
      <c r="AB17" s="2">
        <v>121042</v>
      </c>
      <c r="AC17" s="2">
        <v>85743</v>
      </c>
      <c r="AD17" s="2">
        <v>76624</v>
      </c>
      <c r="AE17" s="2">
        <v>63000</v>
      </c>
      <c r="AF17" s="2">
        <v>65337</v>
      </c>
      <c r="AG17" s="2">
        <v>70216</v>
      </c>
      <c r="AH17" s="2">
        <v>129526</v>
      </c>
      <c r="AI17" s="2">
        <v>82967</v>
      </c>
      <c r="AJ17" s="7">
        <f t="shared" si="2"/>
        <v>1480545</v>
      </c>
    </row>
    <row r="18" spans="1:36" ht="23.25" customHeight="1">
      <c r="A18" s="5">
        <v>40254</v>
      </c>
      <c r="B18" s="3"/>
      <c r="C18" s="2"/>
      <c r="D18" s="2"/>
      <c r="E18" s="2">
        <v>1680</v>
      </c>
      <c r="F18" s="2">
        <v>0</v>
      </c>
      <c r="G18" s="2">
        <v>1742</v>
      </c>
      <c r="H18" s="2">
        <v>24621</v>
      </c>
      <c r="I18" s="2">
        <v>100012</v>
      </c>
      <c r="J18" s="2">
        <v>92024</v>
      </c>
      <c r="K18" s="2">
        <v>77667</v>
      </c>
      <c r="L18" s="2">
        <v>59276</v>
      </c>
      <c r="M18" s="2">
        <v>67790</v>
      </c>
      <c r="N18" s="2">
        <v>57317</v>
      </c>
      <c r="O18" s="2">
        <v>47409</v>
      </c>
      <c r="P18" s="2">
        <v>83009</v>
      </c>
      <c r="Q18" s="2">
        <v>30901</v>
      </c>
      <c r="R18" s="2">
        <v>64393</v>
      </c>
      <c r="S18" s="2">
        <v>35318</v>
      </c>
      <c r="T18" s="2">
        <v>29150</v>
      </c>
      <c r="U18" s="2">
        <v>28419</v>
      </c>
      <c r="V18" s="2">
        <v>16788</v>
      </c>
      <c r="W18" s="2">
        <v>21770</v>
      </c>
      <c r="X18" s="2">
        <v>46620</v>
      </c>
      <c r="Y18" s="2">
        <v>139055</v>
      </c>
      <c r="Z18" s="2">
        <v>52507</v>
      </c>
      <c r="AA18" s="2">
        <v>26454</v>
      </c>
      <c r="AB18" s="2">
        <v>28623</v>
      </c>
      <c r="AC18" s="2">
        <v>73769</v>
      </c>
      <c r="AD18" s="2">
        <v>66463</v>
      </c>
      <c r="AE18" s="2">
        <v>46631</v>
      </c>
      <c r="AF18" s="2">
        <v>73683</v>
      </c>
      <c r="AG18" s="2">
        <v>56766</v>
      </c>
      <c r="AH18" s="2">
        <v>96019</v>
      </c>
      <c r="AI18" s="2">
        <v>89572</v>
      </c>
      <c r="AJ18" s="7">
        <f>SUM(B18:AI18)</f>
        <v>1635448</v>
      </c>
    </row>
    <row r="19" spans="1:36" ht="23.25" customHeight="1">
      <c r="A19" s="5">
        <v>40255</v>
      </c>
      <c r="B19" s="3"/>
      <c r="C19" s="2"/>
      <c r="D19" s="2"/>
      <c r="E19" s="2">
        <v>25480</v>
      </c>
      <c r="F19" s="2">
        <v>8450</v>
      </c>
      <c r="G19" s="2">
        <v>9197</v>
      </c>
      <c r="H19" s="2">
        <v>7761</v>
      </c>
      <c r="I19" s="2">
        <v>92638</v>
      </c>
      <c r="J19" s="2">
        <v>53137</v>
      </c>
      <c r="K19" s="2">
        <v>70133</v>
      </c>
      <c r="L19" s="2">
        <v>41326</v>
      </c>
      <c r="M19" s="2">
        <v>65309</v>
      </c>
      <c r="N19" s="2">
        <v>43792</v>
      </c>
      <c r="O19" s="2">
        <v>58763</v>
      </c>
      <c r="P19" s="2">
        <v>67757</v>
      </c>
      <c r="Q19" s="2">
        <v>93162</v>
      </c>
      <c r="R19" s="2">
        <v>63188</v>
      </c>
      <c r="S19" s="2">
        <v>95235</v>
      </c>
      <c r="T19" s="2">
        <v>33438</v>
      </c>
      <c r="U19" s="2">
        <v>49453</v>
      </c>
      <c r="V19" s="2">
        <v>19452</v>
      </c>
      <c r="W19" s="2">
        <v>35064</v>
      </c>
      <c r="X19" s="2">
        <v>21691</v>
      </c>
      <c r="Y19" s="2">
        <v>23704</v>
      </c>
      <c r="Z19" s="2">
        <v>24195</v>
      </c>
      <c r="AA19" s="2">
        <v>47572</v>
      </c>
      <c r="AB19" s="2">
        <v>9114</v>
      </c>
      <c r="AC19" s="2">
        <v>48833</v>
      </c>
      <c r="AD19" s="2">
        <v>56205</v>
      </c>
      <c r="AE19" s="2">
        <v>31502</v>
      </c>
      <c r="AF19" s="2">
        <v>41839</v>
      </c>
      <c r="AG19" s="2">
        <v>52518</v>
      </c>
      <c r="AH19" s="2">
        <v>125587</v>
      </c>
      <c r="AI19" s="2">
        <v>83354</v>
      </c>
      <c r="AJ19" s="7">
        <f>SUM(B19:AI19)</f>
        <v>1498849</v>
      </c>
    </row>
    <row r="20" spans="1:36" ht="23.25" customHeight="1">
      <c r="A20" s="5">
        <v>40256</v>
      </c>
      <c r="B20" s="3">
        <v>3883</v>
      </c>
      <c r="C20" s="2">
        <v>9592</v>
      </c>
      <c r="D20" s="2">
        <v>10753</v>
      </c>
      <c r="E20" s="2">
        <v>15976</v>
      </c>
      <c r="F20" s="2">
        <v>13567</v>
      </c>
      <c r="G20" s="2">
        <v>13648</v>
      </c>
      <c r="H20" s="2">
        <v>66892</v>
      </c>
      <c r="I20" s="2">
        <v>171606</v>
      </c>
      <c r="J20" s="2">
        <v>98085</v>
      </c>
      <c r="K20" s="2">
        <v>121690</v>
      </c>
      <c r="L20" s="2">
        <v>117426</v>
      </c>
      <c r="M20" s="2">
        <v>102736</v>
      </c>
      <c r="N20" s="2">
        <v>58844</v>
      </c>
      <c r="O20" s="2">
        <v>97472</v>
      </c>
      <c r="P20" s="2">
        <v>102774</v>
      </c>
      <c r="Q20" s="2">
        <v>58465</v>
      </c>
      <c r="R20" s="2">
        <v>45241</v>
      </c>
      <c r="S20" s="2">
        <v>39828</v>
      </c>
      <c r="T20" s="2">
        <v>55211</v>
      </c>
      <c r="U20" s="2">
        <v>23839</v>
      </c>
      <c r="V20" s="2">
        <v>29363</v>
      </c>
      <c r="W20" s="2">
        <v>17650</v>
      </c>
      <c r="X20" s="2">
        <v>17002</v>
      </c>
      <c r="Y20" s="2">
        <v>32382</v>
      </c>
      <c r="Z20" s="2">
        <v>27331</v>
      </c>
      <c r="AA20" s="2">
        <v>33399</v>
      </c>
      <c r="AB20" s="2">
        <v>48644</v>
      </c>
      <c r="AC20" s="2">
        <v>45517</v>
      </c>
      <c r="AD20" s="2">
        <v>26847</v>
      </c>
      <c r="AE20" s="2">
        <v>29151</v>
      </c>
      <c r="AF20" s="2">
        <v>23906</v>
      </c>
      <c r="AG20" s="2">
        <v>151213</v>
      </c>
      <c r="AH20" s="2">
        <v>187994</v>
      </c>
      <c r="AI20" s="2">
        <v>141201</v>
      </c>
      <c r="AJ20" s="7">
        <f>SUM(B20:AI20)</f>
        <v>2039128</v>
      </c>
    </row>
    <row r="21" spans="1:36" ht="23.25" customHeight="1">
      <c r="A21" s="5">
        <v>40259</v>
      </c>
      <c r="B21" s="3"/>
      <c r="C21" s="2"/>
      <c r="D21" s="2"/>
      <c r="E21" s="2"/>
      <c r="F21" s="2"/>
      <c r="G21" s="2"/>
      <c r="H21" s="2"/>
      <c r="I21" s="2">
        <v>116361</v>
      </c>
      <c r="J21" s="2">
        <v>124991</v>
      </c>
      <c r="K21" s="2">
        <v>75834</v>
      </c>
      <c r="L21" s="2">
        <v>145252</v>
      </c>
      <c r="M21" s="2">
        <v>74030</v>
      </c>
      <c r="N21" s="2">
        <v>75775</v>
      </c>
      <c r="O21" s="2">
        <v>77443</v>
      </c>
      <c r="P21" s="2">
        <v>26679</v>
      </c>
      <c r="Q21" s="2">
        <v>66626</v>
      </c>
      <c r="R21" s="2">
        <v>46419</v>
      </c>
      <c r="S21" s="2">
        <v>60596</v>
      </c>
      <c r="T21" s="2">
        <v>46697</v>
      </c>
      <c r="U21" s="2">
        <v>65958</v>
      </c>
      <c r="V21" s="2">
        <v>19242</v>
      </c>
      <c r="W21" s="2">
        <v>80096</v>
      </c>
      <c r="X21" s="2">
        <v>28326</v>
      </c>
      <c r="Y21" s="2">
        <v>20450</v>
      </c>
      <c r="Z21" s="2">
        <v>26865</v>
      </c>
      <c r="AA21" s="2">
        <v>46008</v>
      </c>
      <c r="AB21" s="2">
        <v>35742</v>
      </c>
      <c r="AC21" s="2">
        <v>49542</v>
      </c>
      <c r="AD21" s="2">
        <v>66853</v>
      </c>
      <c r="AE21" s="2">
        <v>46045</v>
      </c>
      <c r="AF21" s="2">
        <v>41119</v>
      </c>
      <c r="AG21" s="2">
        <v>37680</v>
      </c>
      <c r="AH21" s="2">
        <v>97646</v>
      </c>
      <c r="AI21" s="2">
        <v>98391</v>
      </c>
      <c r="AJ21" s="7">
        <f>SUM(B21:AI21)</f>
        <v>1696666</v>
      </c>
    </row>
    <row r="22" spans="1:36" ht="23.25" customHeight="1">
      <c r="A22" s="5">
        <v>40260</v>
      </c>
      <c r="B22" s="3">
        <v>12621</v>
      </c>
      <c r="C22" s="2">
        <v>10068</v>
      </c>
      <c r="D22" s="2">
        <v>6314</v>
      </c>
      <c r="E22" s="2">
        <v>7025</v>
      </c>
      <c r="F22" s="2">
        <v>6928</v>
      </c>
      <c r="G22" s="2">
        <v>15659</v>
      </c>
      <c r="H22" s="2">
        <v>8791</v>
      </c>
      <c r="I22" s="2">
        <v>96349</v>
      </c>
      <c r="J22" s="2">
        <v>68943</v>
      </c>
      <c r="K22" s="2">
        <v>100817</v>
      </c>
      <c r="L22" s="2">
        <v>105747</v>
      </c>
      <c r="M22" s="2">
        <v>55854</v>
      </c>
      <c r="N22" s="2">
        <v>76124</v>
      </c>
      <c r="O22" s="2">
        <v>105257</v>
      </c>
      <c r="P22" s="2">
        <v>56476</v>
      </c>
      <c r="Q22" s="2">
        <v>55412</v>
      </c>
      <c r="R22" s="2">
        <v>58780</v>
      </c>
      <c r="S22" s="2">
        <v>65575</v>
      </c>
      <c r="T22" s="2">
        <v>33198</v>
      </c>
      <c r="U22" s="2">
        <v>34745</v>
      </c>
      <c r="V22" s="2">
        <v>22983</v>
      </c>
      <c r="W22" s="2">
        <v>25968</v>
      </c>
      <c r="X22" s="2">
        <v>44125</v>
      </c>
      <c r="Y22" s="2">
        <v>15340</v>
      </c>
      <c r="Z22" s="2">
        <v>49517</v>
      </c>
      <c r="AA22" s="2">
        <v>27935</v>
      </c>
      <c r="AB22" s="2">
        <v>37410</v>
      </c>
      <c r="AC22" s="2">
        <v>33580</v>
      </c>
      <c r="AD22" s="2">
        <v>40267</v>
      </c>
      <c r="AE22" s="2">
        <v>97937</v>
      </c>
      <c r="AF22" s="2">
        <v>112388</v>
      </c>
      <c r="AG22" s="2">
        <v>73069</v>
      </c>
      <c r="AH22" s="2">
        <v>108473</v>
      </c>
      <c r="AI22" s="2">
        <v>82163</v>
      </c>
      <c r="AJ22" s="7">
        <f>SUM(B22:AI22)</f>
        <v>1751838</v>
      </c>
    </row>
    <row r="23" spans="1:36" ht="23.25" customHeight="1">
      <c r="A23" s="5">
        <v>40261</v>
      </c>
      <c r="B23" s="3">
        <v>7892</v>
      </c>
      <c r="C23" s="2">
        <v>9151</v>
      </c>
      <c r="D23" s="2">
        <v>15381</v>
      </c>
      <c r="E23" s="2">
        <v>23464</v>
      </c>
      <c r="F23" s="2">
        <v>9983</v>
      </c>
      <c r="G23" s="2">
        <v>18136</v>
      </c>
      <c r="H23" s="2">
        <v>18534</v>
      </c>
      <c r="I23" s="2">
        <v>103134</v>
      </c>
      <c r="J23" s="2">
        <v>83163</v>
      </c>
      <c r="K23" s="2">
        <v>90599</v>
      </c>
      <c r="L23" s="2">
        <v>68674</v>
      </c>
      <c r="M23" s="2">
        <v>73822</v>
      </c>
      <c r="N23" s="2">
        <v>43983</v>
      </c>
      <c r="O23" s="2">
        <v>88760</v>
      </c>
      <c r="P23" s="2">
        <v>129132</v>
      </c>
      <c r="Q23" s="2">
        <v>47802</v>
      </c>
      <c r="R23" s="2">
        <v>23480</v>
      </c>
      <c r="S23" s="2">
        <v>54095</v>
      </c>
      <c r="T23" s="2">
        <v>36737</v>
      </c>
      <c r="U23" s="2">
        <v>45912</v>
      </c>
      <c r="V23" s="2">
        <v>26348</v>
      </c>
      <c r="W23" s="2">
        <v>90622</v>
      </c>
      <c r="X23" s="2">
        <v>59231</v>
      </c>
      <c r="Y23" s="2">
        <v>24955</v>
      </c>
      <c r="Z23" s="2">
        <v>79864</v>
      </c>
      <c r="AA23" s="2">
        <v>32924</v>
      </c>
      <c r="AB23" s="2">
        <v>38051</v>
      </c>
      <c r="AC23" s="2">
        <v>35440</v>
      </c>
      <c r="AD23" s="2">
        <v>38625</v>
      </c>
      <c r="AE23" s="2">
        <v>49921</v>
      </c>
      <c r="AF23" s="2">
        <v>51918</v>
      </c>
      <c r="AG23" s="2">
        <v>84097</v>
      </c>
      <c r="AH23" s="2">
        <v>107572</v>
      </c>
      <c r="AI23" s="2">
        <v>81523</v>
      </c>
      <c r="AJ23" s="7">
        <f t="shared" ref="AJ23:AJ53" si="3">SUM(F23:AI23)</f>
        <v>1737037</v>
      </c>
    </row>
    <row r="24" spans="1:36" ht="23.25" customHeight="1">
      <c r="A24" s="5">
        <v>40262</v>
      </c>
      <c r="B24" s="3">
        <v>4765</v>
      </c>
      <c r="C24" s="2">
        <v>13825</v>
      </c>
      <c r="D24" s="2">
        <v>7524</v>
      </c>
      <c r="E24" s="2">
        <v>17619</v>
      </c>
      <c r="F24" s="2">
        <v>8875</v>
      </c>
      <c r="G24" s="2">
        <v>39653</v>
      </c>
      <c r="H24" s="2">
        <v>11116</v>
      </c>
      <c r="I24" s="2">
        <v>106577</v>
      </c>
      <c r="J24" s="2">
        <v>74713</v>
      </c>
      <c r="K24" s="2">
        <v>79167</v>
      </c>
      <c r="L24" s="2">
        <v>52656</v>
      </c>
      <c r="M24" s="2">
        <v>52984</v>
      </c>
      <c r="N24" s="2">
        <v>40781</v>
      </c>
      <c r="O24" s="2">
        <v>129132</v>
      </c>
      <c r="P24" s="2">
        <v>79757</v>
      </c>
      <c r="Q24" s="2">
        <v>69336</v>
      </c>
      <c r="R24" s="2">
        <v>32600</v>
      </c>
      <c r="S24" s="2">
        <v>65217</v>
      </c>
      <c r="T24" s="2">
        <v>42433</v>
      </c>
      <c r="U24" s="2">
        <v>26236</v>
      </c>
      <c r="V24" s="2">
        <v>55863</v>
      </c>
      <c r="W24" s="2">
        <v>39444</v>
      </c>
      <c r="X24" s="2">
        <v>31643</v>
      </c>
      <c r="Y24" s="2">
        <v>97341</v>
      </c>
      <c r="Z24" s="2">
        <v>126628</v>
      </c>
      <c r="AA24" s="2">
        <v>52561</v>
      </c>
      <c r="AB24" s="2">
        <v>88022</v>
      </c>
      <c r="AC24" s="2">
        <v>70093</v>
      </c>
      <c r="AD24" s="2">
        <v>83006</v>
      </c>
      <c r="AE24" s="2">
        <v>81278</v>
      </c>
      <c r="AF24" s="2">
        <v>488874</v>
      </c>
      <c r="AG24" s="2">
        <v>173381</v>
      </c>
      <c r="AH24" s="2">
        <v>261568</v>
      </c>
      <c r="AI24" s="2">
        <v>120286</v>
      </c>
      <c r="AJ24" s="7">
        <f t="shared" si="3"/>
        <v>2681221</v>
      </c>
    </row>
    <row r="25" spans="1:36" ht="23.25" customHeight="1">
      <c r="A25" s="5">
        <v>40263</v>
      </c>
      <c r="B25" s="3">
        <v>7329</v>
      </c>
      <c r="C25" s="2">
        <v>20532</v>
      </c>
      <c r="D25" s="2">
        <v>10679</v>
      </c>
      <c r="E25" s="2">
        <v>17592</v>
      </c>
      <c r="F25" s="2">
        <v>7845</v>
      </c>
      <c r="G25" s="2">
        <v>15146</v>
      </c>
      <c r="H25" s="2">
        <v>14826</v>
      </c>
      <c r="I25" s="2">
        <v>104885</v>
      </c>
      <c r="J25" s="2">
        <v>97632</v>
      </c>
      <c r="K25" s="2">
        <v>119027</v>
      </c>
      <c r="L25" s="2">
        <v>73613</v>
      </c>
      <c r="M25" s="2">
        <v>66150</v>
      </c>
      <c r="N25" s="2">
        <v>76012</v>
      </c>
      <c r="O25" s="2">
        <v>42567</v>
      </c>
      <c r="P25" s="2">
        <v>49508</v>
      </c>
      <c r="Q25" s="2">
        <v>32515</v>
      </c>
      <c r="R25" s="2">
        <v>33678</v>
      </c>
      <c r="S25" s="2">
        <v>32387</v>
      </c>
      <c r="T25" s="2">
        <v>101748</v>
      </c>
      <c r="U25" s="2">
        <v>84257</v>
      </c>
      <c r="V25" s="2">
        <v>107295</v>
      </c>
      <c r="W25" s="2">
        <v>123920</v>
      </c>
      <c r="X25" s="2">
        <v>61219</v>
      </c>
      <c r="Y25" s="2">
        <v>60410</v>
      </c>
      <c r="Z25" s="2">
        <v>48968</v>
      </c>
      <c r="AA25" s="2">
        <v>72327</v>
      </c>
      <c r="AB25" s="2">
        <v>67786</v>
      </c>
      <c r="AC25" s="2">
        <v>59969</v>
      </c>
      <c r="AD25" s="2">
        <v>64436</v>
      </c>
      <c r="AE25" s="2">
        <v>47602</v>
      </c>
      <c r="AF25" s="2">
        <v>39050</v>
      </c>
      <c r="AG25" s="2">
        <v>56283</v>
      </c>
      <c r="AH25" s="2">
        <v>107741</v>
      </c>
      <c r="AI25" s="2">
        <v>72330</v>
      </c>
      <c r="AJ25" s="7">
        <f t="shared" si="3"/>
        <v>1941132</v>
      </c>
    </row>
    <row r="26" spans="1:36" ht="23.25" customHeight="1">
      <c r="A26" s="5">
        <v>40266</v>
      </c>
      <c r="B26" s="3">
        <v>4534</v>
      </c>
      <c r="C26" s="2">
        <v>7855</v>
      </c>
      <c r="D26" s="2">
        <v>7457</v>
      </c>
      <c r="E26" s="2">
        <v>8772</v>
      </c>
      <c r="F26" s="2">
        <v>13799</v>
      </c>
      <c r="G26" s="2">
        <v>18082</v>
      </c>
      <c r="H26" s="2">
        <v>16563</v>
      </c>
      <c r="I26" s="2">
        <v>110740</v>
      </c>
      <c r="J26" s="2">
        <v>92971</v>
      </c>
      <c r="K26" s="2">
        <v>60787</v>
      </c>
      <c r="L26" s="2">
        <v>63090</v>
      </c>
      <c r="M26" s="2">
        <v>77786</v>
      </c>
      <c r="N26" s="2">
        <v>49470</v>
      </c>
      <c r="O26" s="2">
        <v>50484</v>
      </c>
      <c r="P26" s="2">
        <v>49375</v>
      </c>
      <c r="Q26" s="2">
        <v>29157</v>
      </c>
      <c r="R26" s="2">
        <v>25365</v>
      </c>
      <c r="S26" s="2">
        <v>17292</v>
      </c>
      <c r="T26" s="2">
        <v>39784</v>
      </c>
      <c r="U26" s="2">
        <v>35401</v>
      </c>
      <c r="V26" s="2">
        <v>29661</v>
      </c>
      <c r="W26" s="2">
        <v>24924</v>
      </c>
      <c r="X26" s="2">
        <v>35531</v>
      </c>
      <c r="Y26" s="2">
        <v>39874</v>
      </c>
      <c r="Z26" s="2">
        <v>24094</v>
      </c>
      <c r="AA26" s="2">
        <v>20189</v>
      </c>
      <c r="AB26" s="2">
        <v>48902</v>
      </c>
      <c r="AC26" s="2">
        <v>41426</v>
      </c>
      <c r="AD26" s="2">
        <v>29436</v>
      </c>
      <c r="AE26" s="2">
        <v>33834</v>
      </c>
      <c r="AF26" s="2">
        <v>30133</v>
      </c>
      <c r="AG26" s="2">
        <v>33531</v>
      </c>
      <c r="AH26" s="2">
        <v>95650</v>
      </c>
      <c r="AI26" s="2">
        <v>82403</v>
      </c>
      <c r="AJ26" s="7">
        <f t="shared" si="3"/>
        <v>1319734</v>
      </c>
    </row>
    <row r="27" spans="1:36" ht="23.25" customHeight="1">
      <c r="A27" s="5">
        <v>40267</v>
      </c>
      <c r="B27" s="3">
        <v>5813</v>
      </c>
      <c r="C27" s="2">
        <v>5752</v>
      </c>
      <c r="D27" s="2">
        <v>3525</v>
      </c>
      <c r="E27" s="2">
        <v>11252</v>
      </c>
      <c r="F27" s="2">
        <v>8936</v>
      </c>
      <c r="G27" s="2">
        <v>17084</v>
      </c>
      <c r="H27" s="2">
        <v>7682</v>
      </c>
      <c r="I27" s="2">
        <v>92814</v>
      </c>
      <c r="J27" s="2">
        <v>106404</v>
      </c>
      <c r="K27" s="2">
        <v>85256</v>
      </c>
      <c r="L27" s="2">
        <v>110951</v>
      </c>
      <c r="M27" s="2">
        <v>61825</v>
      </c>
      <c r="N27" s="2">
        <v>54257</v>
      </c>
      <c r="O27" s="2">
        <v>154646</v>
      </c>
      <c r="P27" s="2">
        <v>106789</v>
      </c>
      <c r="Q27" s="2">
        <v>49543</v>
      </c>
      <c r="R27" s="2">
        <v>46489</v>
      </c>
      <c r="S27" s="2">
        <v>36267</v>
      </c>
      <c r="T27" s="2">
        <v>55618</v>
      </c>
      <c r="U27" s="2">
        <v>32220</v>
      </c>
      <c r="V27" s="2">
        <v>19381</v>
      </c>
      <c r="W27" s="2">
        <v>26319</v>
      </c>
      <c r="X27" s="2">
        <v>36569</v>
      </c>
      <c r="Y27" s="2">
        <v>27290</v>
      </c>
      <c r="Z27" s="2">
        <v>32885</v>
      </c>
      <c r="AA27" s="2">
        <v>15061</v>
      </c>
      <c r="AB27" s="2">
        <v>13736</v>
      </c>
      <c r="AC27" s="2">
        <v>39819</v>
      </c>
      <c r="AD27" s="2">
        <v>25550</v>
      </c>
      <c r="AE27" s="2">
        <v>19720</v>
      </c>
      <c r="AF27" s="2">
        <v>28244</v>
      </c>
      <c r="AG27" s="2">
        <v>34829</v>
      </c>
      <c r="AH27" s="2">
        <v>77609</v>
      </c>
      <c r="AI27" s="2">
        <v>79378</v>
      </c>
      <c r="AJ27" s="7">
        <f t="shared" si="3"/>
        <v>1503171</v>
      </c>
    </row>
    <row r="28" spans="1:36" ht="23.25" customHeight="1">
      <c r="A28" s="5">
        <v>40268</v>
      </c>
      <c r="B28" s="3">
        <v>5314</v>
      </c>
      <c r="C28" s="2">
        <v>7919</v>
      </c>
      <c r="D28" s="2">
        <v>53916</v>
      </c>
      <c r="E28" s="2">
        <v>45656</v>
      </c>
      <c r="F28" s="2">
        <v>17483</v>
      </c>
      <c r="G28" s="2">
        <v>11525</v>
      </c>
      <c r="H28" s="2">
        <v>9065</v>
      </c>
      <c r="I28" s="2">
        <v>128341</v>
      </c>
      <c r="J28" s="2">
        <v>113954</v>
      </c>
      <c r="K28" s="2">
        <v>60150</v>
      </c>
      <c r="L28" s="2">
        <v>73747</v>
      </c>
      <c r="M28" s="2">
        <v>115514</v>
      </c>
      <c r="N28" s="2">
        <v>64824</v>
      </c>
      <c r="O28" s="2">
        <v>60893</v>
      </c>
      <c r="P28" s="2">
        <v>60544</v>
      </c>
      <c r="Q28" s="2">
        <v>70095</v>
      </c>
      <c r="R28" s="2">
        <v>37689</v>
      </c>
      <c r="S28" s="2">
        <v>33900</v>
      </c>
      <c r="T28" s="2">
        <v>51508</v>
      </c>
      <c r="U28" s="2">
        <v>33706</v>
      </c>
      <c r="V28" s="2">
        <v>40572</v>
      </c>
      <c r="W28" s="2">
        <v>17132</v>
      </c>
      <c r="X28" s="2">
        <v>26228</v>
      </c>
      <c r="Y28" s="2">
        <v>14870</v>
      </c>
      <c r="Z28" s="2">
        <v>17273</v>
      </c>
      <c r="AA28" s="2">
        <v>43117</v>
      </c>
      <c r="AB28" s="2">
        <v>16635</v>
      </c>
      <c r="AC28" s="2">
        <v>30695</v>
      </c>
      <c r="AD28" s="2">
        <v>74179</v>
      </c>
      <c r="AE28" s="2">
        <v>65607</v>
      </c>
      <c r="AF28" s="2">
        <v>93353</v>
      </c>
      <c r="AG28" s="2">
        <v>64296</v>
      </c>
      <c r="AH28" s="2">
        <v>280028</v>
      </c>
      <c r="AI28" s="2">
        <v>162903</v>
      </c>
      <c r="AJ28" s="7">
        <f t="shared" si="3"/>
        <v>1889826</v>
      </c>
    </row>
    <row r="29" spans="1:36" ht="23.25" customHeight="1">
      <c r="A29" s="5">
        <v>40269</v>
      </c>
      <c r="B29" s="3">
        <v>3801</v>
      </c>
      <c r="C29" s="2">
        <v>6282</v>
      </c>
      <c r="D29" s="2">
        <v>11986</v>
      </c>
      <c r="E29" s="2">
        <v>34265</v>
      </c>
      <c r="F29" s="2">
        <v>7733</v>
      </c>
      <c r="G29" s="2">
        <v>10688</v>
      </c>
      <c r="H29" s="2">
        <v>20526</v>
      </c>
      <c r="I29" s="2">
        <v>148092</v>
      </c>
      <c r="J29" s="2">
        <v>92125</v>
      </c>
      <c r="K29" s="2">
        <v>106950</v>
      </c>
      <c r="L29" s="2">
        <v>76207</v>
      </c>
      <c r="M29" s="2">
        <v>38170</v>
      </c>
      <c r="N29" s="2">
        <v>86521</v>
      </c>
      <c r="O29" s="2">
        <v>63051</v>
      </c>
      <c r="P29" s="2">
        <v>51187</v>
      </c>
      <c r="Q29" s="2">
        <v>43562</v>
      </c>
      <c r="R29" s="2">
        <v>29471</v>
      </c>
      <c r="S29" s="2">
        <v>17432</v>
      </c>
      <c r="T29" s="2">
        <v>26138</v>
      </c>
      <c r="U29" s="2">
        <v>23168</v>
      </c>
      <c r="V29" s="2">
        <v>24096</v>
      </c>
      <c r="W29" s="2">
        <v>18290</v>
      </c>
      <c r="X29" s="2">
        <v>12033</v>
      </c>
      <c r="Y29" s="2">
        <v>28411</v>
      </c>
      <c r="Z29" s="2">
        <v>99003</v>
      </c>
      <c r="AA29" s="2">
        <v>78186</v>
      </c>
      <c r="AB29" s="2">
        <v>48637</v>
      </c>
      <c r="AC29" s="2">
        <v>136965</v>
      </c>
      <c r="AD29" s="2">
        <v>83212</v>
      </c>
      <c r="AE29" s="2">
        <v>49130</v>
      </c>
      <c r="AF29" s="2">
        <v>49249</v>
      </c>
      <c r="AG29" s="2">
        <v>56326</v>
      </c>
      <c r="AH29" s="2">
        <v>115388</v>
      </c>
      <c r="AI29" s="2">
        <v>105672</v>
      </c>
      <c r="AJ29" s="7">
        <f t="shared" si="3"/>
        <v>1745619</v>
      </c>
    </row>
    <row r="30" spans="1:36" ht="23.25" customHeight="1">
      <c r="A30" s="5">
        <v>40273</v>
      </c>
      <c r="B30" s="3">
        <v>568</v>
      </c>
      <c r="C30" s="2">
        <v>909</v>
      </c>
      <c r="D30" s="2">
        <v>2515</v>
      </c>
      <c r="E30" s="2">
        <v>8523</v>
      </c>
      <c r="F30" s="2">
        <v>3860</v>
      </c>
      <c r="G30" s="2">
        <v>2115</v>
      </c>
      <c r="H30" s="2">
        <v>6211</v>
      </c>
      <c r="I30" s="2">
        <v>103429</v>
      </c>
      <c r="J30" s="2">
        <v>56969</v>
      </c>
      <c r="K30" s="2">
        <v>66784</v>
      </c>
      <c r="L30" s="2">
        <v>44676</v>
      </c>
      <c r="M30" s="2">
        <v>57761</v>
      </c>
      <c r="N30" s="2">
        <v>58618</v>
      </c>
      <c r="O30" s="2">
        <v>43113</v>
      </c>
      <c r="P30" s="2">
        <v>21520</v>
      </c>
      <c r="Q30" s="2">
        <v>29328</v>
      </c>
      <c r="R30" s="2">
        <v>19791</v>
      </c>
      <c r="S30" s="2">
        <v>16117</v>
      </c>
      <c r="T30" s="2">
        <v>7030</v>
      </c>
      <c r="U30" s="2">
        <v>12430</v>
      </c>
      <c r="V30" s="2">
        <v>12119</v>
      </c>
      <c r="W30" s="2">
        <v>22841</v>
      </c>
      <c r="X30" s="2">
        <v>9832</v>
      </c>
      <c r="Y30" s="2">
        <v>22436</v>
      </c>
      <c r="Z30" s="2">
        <v>19064</v>
      </c>
      <c r="AA30" s="2">
        <v>12720</v>
      </c>
      <c r="AB30" s="2">
        <v>17505</v>
      </c>
      <c r="AC30" s="2">
        <v>26074</v>
      </c>
      <c r="AD30" s="2">
        <v>30931</v>
      </c>
      <c r="AE30" s="2">
        <v>20040</v>
      </c>
      <c r="AF30" s="2">
        <v>19874</v>
      </c>
      <c r="AG30" s="2">
        <v>33106</v>
      </c>
      <c r="AH30" s="2">
        <v>79358</v>
      </c>
      <c r="AI30" s="2">
        <v>102677</v>
      </c>
      <c r="AJ30" s="7">
        <f t="shared" si="3"/>
        <v>978329</v>
      </c>
    </row>
    <row r="31" spans="1:36" ht="23.25" customHeight="1">
      <c r="A31" s="5">
        <v>40274</v>
      </c>
      <c r="B31" s="3">
        <v>3905</v>
      </c>
      <c r="C31" s="2">
        <v>8358</v>
      </c>
      <c r="D31" s="2">
        <v>20511</v>
      </c>
      <c r="E31" s="2">
        <v>18746</v>
      </c>
      <c r="F31" s="2">
        <v>8600</v>
      </c>
      <c r="G31" s="2">
        <v>16627</v>
      </c>
      <c r="H31" s="2">
        <v>13620</v>
      </c>
      <c r="I31" s="2">
        <v>95328</v>
      </c>
      <c r="J31" s="2">
        <v>64204</v>
      </c>
      <c r="K31" s="2">
        <v>53130</v>
      </c>
      <c r="L31" s="2">
        <v>45751</v>
      </c>
      <c r="M31" s="2">
        <v>53230</v>
      </c>
      <c r="N31" s="2">
        <v>54556</v>
      </c>
      <c r="O31" s="2">
        <v>46354</v>
      </c>
      <c r="P31" s="2">
        <v>66192</v>
      </c>
      <c r="Q31" s="2">
        <v>56056</v>
      </c>
      <c r="R31" s="2">
        <v>29959</v>
      </c>
      <c r="S31" s="2">
        <v>20511</v>
      </c>
      <c r="T31" s="2">
        <v>17071</v>
      </c>
      <c r="U31" s="2">
        <v>21433</v>
      </c>
      <c r="V31" s="2">
        <v>14499</v>
      </c>
      <c r="W31" s="2">
        <v>29954</v>
      </c>
      <c r="X31" s="2">
        <v>14587</v>
      </c>
      <c r="Y31" s="2">
        <v>17211</v>
      </c>
      <c r="Z31" s="2">
        <v>10405</v>
      </c>
      <c r="AA31" s="2">
        <v>62766</v>
      </c>
      <c r="AB31" s="2">
        <v>58714</v>
      </c>
      <c r="AC31" s="2">
        <v>76013</v>
      </c>
      <c r="AD31" s="2">
        <v>28824</v>
      </c>
      <c r="AE31" s="2">
        <v>41419</v>
      </c>
      <c r="AF31" s="2">
        <v>32790</v>
      </c>
      <c r="AG31" s="2">
        <v>38682</v>
      </c>
      <c r="AH31" s="2">
        <v>79810</v>
      </c>
      <c r="AI31" s="2">
        <v>77576</v>
      </c>
      <c r="AJ31" s="7">
        <f t="shared" si="3"/>
        <v>1245872</v>
      </c>
    </row>
    <row r="32" spans="1:36" ht="23.25" customHeight="1">
      <c r="A32" s="5">
        <v>40275</v>
      </c>
      <c r="B32" s="3">
        <v>7136</v>
      </c>
      <c r="C32" s="2">
        <v>13936</v>
      </c>
      <c r="D32" s="2">
        <v>21656</v>
      </c>
      <c r="E32" s="2">
        <v>9947</v>
      </c>
      <c r="F32" s="2">
        <v>11778</v>
      </c>
      <c r="G32" s="2">
        <v>16114</v>
      </c>
      <c r="H32" s="2">
        <v>13062</v>
      </c>
      <c r="I32" s="2">
        <v>102228</v>
      </c>
      <c r="J32" s="2">
        <v>57824</v>
      </c>
      <c r="K32" s="2">
        <v>58622</v>
      </c>
      <c r="L32" s="2">
        <v>39335</v>
      </c>
      <c r="M32" s="2">
        <v>100034</v>
      </c>
      <c r="N32" s="2">
        <v>107817</v>
      </c>
      <c r="O32" s="2">
        <v>96179</v>
      </c>
      <c r="P32" s="2">
        <v>63963</v>
      </c>
      <c r="Q32" s="2">
        <v>52436</v>
      </c>
      <c r="R32" s="2">
        <v>29633</v>
      </c>
      <c r="S32" s="2">
        <v>22839</v>
      </c>
      <c r="T32" s="2">
        <v>20954</v>
      </c>
      <c r="U32" s="2">
        <v>21202</v>
      </c>
      <c r="V32" s="2">
        <v>15254</v>
      </c>
      <c r="W32" s="2">
        <v>64319</v>
      </c>
      <c r="X32" s="2">
        <v>49140</v>
      </c>
      <c r="Y32" s="2">
        <v>35637</v>
      </c>
      <c r="Z32" s="2">
        <v>45452</v>
      </c>
      <c r="AA32" s="2">
        <v>32575</v>
      </c>
      <c r="AB32" s="2">
        <v>86347</v>
      </c>
      <c r="AC32" s="2">
        <v>87610</v>
      </c>
      <c r="AD32" s="2">
        <v>87780</v>
      </c>
      <c r="AE32" s="2">
        <v>233779</v>
      </c>
      <c r="AF32" s="2">
        <v>117056</v>
      </c>
      <c r="AG32" s="2">
        <v>86425</v>
      </c>
      <c r="AH32" s="2">
        <v>134062</v>
      </c>
      <c r="AI32" s="2">
        <v>111180</v>
      </c>
      <c r="AJ32" s="7">
        <f t="shared" si="3"/>
        <v>2000636</v>
      </c>
    </row>
    <row r="33" spans="1:36" ht="23.25" customHeight="1">
      <c r="A33" s="5">
        <v>40276</v>
      </c>
      <c r="B33" s="3">
        <v>10085</v>
      </c>
      <c r="C33" s="2">
        <v>13997</v>
      </c>
      <c r="D33" s="2">
        <v>13497</v>
      </c>
      <c r="E33" s="2">
        <v>38437</v>
      </c>
      <c r="F33" s="2">
        <v>14906</v>
      </c>
      <c r="G33" s="2">
        <v>24149</v>
      </c>
      <c r="H33" s="2">
        <v>15045</v>
      </c>
      <c r="I33" s="2">
        <v>133543</v>
      </c>
      <c r="J33" s="2">
        <v>93190</v>
      </c>
      <c r="K33" s="2">
        <v>83931</v>
      </c>
      <c r="L33" s="2">
        <v>68199</v>
      </c>
      <c r="M33" s="2">
        <v>81198</v>
      </c>
      <c r="N33" s="2">
        <v>49794</v>
      </c>
      <c r="O33" s="2">
        <v>60340</v>
      </c>
      <c r="P33" s="2">
        <v>33143</v>
      </c>
      <c r="Q33" s="2">
        <v>34054</v>
      </c>
      <c r="R33" s="2">
        <v>76241</v>
      </c>
      <c r="S33" s="2">
        <v>45373</v>
      </c>
      <c r="T33" s="2">
        <v>84942</v>
      </c>
      <c r="U33" s="2">
        <v>47419</v>
      </c>
      <c r="V33" s="2">
        <v>59767</v>
      </c>
      <c r="W33" s="2">
        <v>83371</v>
      </c>
      <c r="X33" s="2">
        <v>29459</v>
      </c>
      <c r="Y33" s="2">
        <v>47883</v>
      </c>
      <c r="Z33" s="2">
        <v>47521</v>
      </c>
      <c r="AA33" s="2">
        <v>22795</v>
      </c>
      <c r="AB33" s="2">
        <v>36351</v>
      </c>
      <c r="AC33" s="2">
        <v>46468</v>
      </c>
      <c r="AD33" s="2">
        <v>54865</v>
      </c>
      <c r="AE33" s="2">
        <v>36967</v>
      </c>
      <c r="AF33" s="2">
        <v>32672</v>
      </c>
      <c r="AG33" s="2">
        <v>62197</v>
      </c>
      <c r="AH33" s="2">
        <v>91992</v>
      </c>
      <c r="AI33" s="2">
        <v>83438</v>
      </c>
      <c r="AJ33" s="7">
        <f t="shared" si="3"/>
        <v>1681213</v>
      </c>
    </row>
    <row r="34" spans="1:36" ht="23.25" customHeight="1">
      <c r="A34" s="5">
        <v>40277</v>
      </c>
      <c r="B34" s="3">
        <v>4161</v>
      </c>
      <c r="C34" s="2">
        <v>4325</v>
      </c>
      <c r="D34" s="2">
        <v>5340</v>
      </c>
      <c r="E34" s="2">
        <v>5673</v>
      </c>
      <c r="F34" s="2">
        <v>8272</v>
      </c>
      <c r="G34" s="2">
        <v>9784</v>
      </c>
      <c r="H34" s="2">
        <v>10407</v>
      </c>
      <c r="I34" s="2">
        <v>123001</v>
      </c>
      <c r="J34" s="2">
        <v>98804</v>
      </c>
      <c r="K34" s="2">
        <v>78616</v>
      </c>
      <c r="L34" s="2">
        <v>88157</v>
      </c>
      <c r="M34" s="2">
        <v>95410</v>
      </c>
      <c r="N34" s="2">
        <v>55382</v>
      </c>
      <c r="O34" s="2">
        <v>41843</v>
      </c>
      <c r="P34" s="2">
        <v>47595</v>
      </c>
      <c r="Q34" s="2">
        <v>59221</v>
      </c>
      <c r="R34" s="2">
        <v>33289</v>
      </c>
      <c r="S34" s="2">
        <v>14184</v>
      </c>
      <c r="T34" s="2">
        <v>16735</v>
      </c>
      <c r="U34" s="2">
        <v>12412</v>
      </c>
      <c r="V34" s="2">
        <v>17357</v>
      </c>
      <c r="W34" s="2">
        <v>32194</v>
      </c>
      <c r="X34" s="2">
        <v>25444</v>
      </c>
      <c r="Y34" s="2">
        <v>15615</v>
      </c>
      <c r="Z34" s="2">
        <v>21243</v>
      </c>
      <c r="AA34" s="2">
        <v>34649</v>
      </c>
      <c r="AB34" s="2">
        <v>19725</v>
      </c>
      <c r="AC34" s="2">
        <v>14938</v>
      </c>
      <c r="AD34" s="2">
        <v>20728</v>
      </c>
      <c r="AE34" s="2">
        <v>18022</v>
      </c>
      <c r="AF34" s="2">
        <v>35687</v>
      </c>
      <c r="AG34" s="2">
        <v>35695</v>
      </c>
      <c r="AH34" s="2">
        <v>133660</v>
      </c>
      <c r="AI34" s="2">
        <v>115037</v>
      </c>
      <c r="AJ34" s="7">
        <f t="shared" si="3"/>
        <v>1333106</v>
      </c>
    </row>
    <row r="35" spans="1:36" ht="23.25" customHeight="1">
      <c r="A35" s="5">
        <v>40280</v>
      </c>
      <c r="B35" s="3">
        <v>4706</v>
      </c>
      <c r="C35" s="2">
        <v>4717</v>
      </c>
      <c r="D35" s="2">
        <v>12144</v>
      </c>
      <c r="E35" s="2">
        <v>5836</v>
      </c>
      <c r="F35" s="2">
        <v>15576</v>
      </c>
      <c r="G35" s="2">
        <v>9755</v>
      </c>
      <c r="H35" s="2">
        <v>10040</v>
      </c>
      <c r="I35" s="2">
        <v>79841</v>
      </c>
      <c r="J35" s="2">
        <v>75564</v>
      </c>
      <c r="K35" s="2">
        <v>44317</v>
      </c>
      <c r="L35" s="2">
        <v>47772</v>
      </c>
      <c r="M35" s="2">
        <v>63190</v>
      </c>
      <c r="N35" s="2">
        <v>43031</v>
      </c>
      <c r="O35" s="2">
        <v>18614</v>
      </c>
      <c r="P35" s="2">
        <v>25302</v>
      </c>
      <c r="Q35" s="2">
        <v>28459</v>
      </c>
      <c r="R35" s="2">
        <v>26431</v>
      </c>
      <c r="S35" s="2">
        <v>14871</v>
      </c>
      <c r="T35" s="2">
        <v>16168</v>
      </c>
      <c r="U35" s="2">
        <v>7905</v>
      </c>
      <c r="V35" s="2">
        <v>29007</v>
      </c>
      <c r="W35" s="2">
        <v>38231</v>
      </c>
      <c r="X35" s="2">
        <v>15864</v>
      </c>
      <c r="Y35" s="2">
        <v>17378</v>
      </c>
      <c r="Z35" s="2">
        <v>34014</v>
      </c>
      <c r="AA35" s="2">
        <v>30283</v>
      </c>
      <c r="AB35" s="2">
        <v>18199</v>
      </c>
      <c r="AC35" s="2">
        <v>27092</v>
      </c>
      <c r="AD35" s="2">
        <v>19772</v>
      </c>
      <c r="AE35" s="2">
        <v>44669</v>
      </c>
      <c r="AF35" s="2">
        <v>60904</v>
      </c>
      <c r="AG35" s="2">
        <v>29233</v>
      </c>
      <c r="AH35" s="2">
        <v>114191</v>
      </c>
      <c r="AI35" s="2">
        <v>79712</v>
      </c>
      <c r="AJ35" s="7">
        <f t="shared" si="3"/>
        <v>1085385</v>
      </c>
    </row>
    <row r="36" spans="1:36" ht="23.25" customHeight="1">
      <c r="A36" s="5">
        <v>40281</v>
      </c>
      <c r="B36" s="3">
        <v>3859</v>
      </c>
      <c r="C36" s="2">
        <v>7679</v>
      </c>
      <c r="D36" s="2">
        <v>12729</v>
      </c>
      <c r="E36" s="2">
        <v>8275</v>
      </c>
      <c r="F36" s="2">
        <v>11127</v>
      </c>
      <c r="G36" s="2">
        <v>8037</v>
      </c>
      <c r="H36" s="2">
        <v>9820</v>
      </c>
      <c r="I36" s="2">
        <v>93634</v>
      </c>
      <c r="J36" s="2">
        <v>67142</v>
      </c>
      <c r="K36" s="2">
        <v>59123</v>
      </c>
      <c r="L36" s="2">
        <v>123568</v>
      </c>
      <c r="M36" s="2">
        <v>151572</v>
      </c>
      <c r="N36" s="2">
        <v>62219</v>
      </c>
      <c r="O36" s="2">
        <v>52946</v>
      </c>
      <c r="P36" s="2">
        <v>38551</v>
      </c>
      <c r="Q36" s="2">
        <v>32343</v>
      </c>
      <c r="R36" s="2">
        <v>22113</v>
      </c>
      <c r="S36" s="2">
        <v>22340</v>
      </c>
      <c r="T36" s="2">
        <v>65742</v>
      </c>
      <c r="U36" s="2">
        <v>17334</v>
      </c>
      <c r="V36" s="2">
        <v>21811</v>
      </c>
      <c r="W36" s="2">
        <v>35888</v>
      </c>
      <c r="X36" s="2">
        <v>19301</v>
      </c>
      <c r="Y36" s="2">
        <v>38296</v>
      </c>
      <c r="Z36" s="2">
        <v>46285</v>
      </c>
      <c r="AA36" s="2">
        <v>29483</v>
      </c>
      <c r="AB36" s="2">
        <v>19485</v>
      </c>
      <c r="AC36" s="2">
        <v>25984</v>
      </c>
      <c r="AD36" s="2">
        <v>30857</v>
      </c>
      <c r="AE36" s="2">
        <v>17682</v>
      </c>
      <c r="AF36" s="2">
        <v>98397</v>
      </c>
      <c r="AG36" s="2">
        <v>35495</v>
      </c>
      <c r="AH36" s="2">
        <v>82212</v>
      </c>
      <c r="AI36" s="2">
        <v>71579</v>
      </c>
      <c r="AJ36" s="7">
        <f t="shared" si="3"/>
        <v>1410366</v>
      </c>
    </row>
    <row r="37" spans="1:36" ht="23.25" customHeight="1">
      <c r="A37" s="5">
        <v>40282</v>
      </c>
      <c r="B37" s="3">
        <v>11537</v>
      </c>
      <c r="C37" s="2">
        <v>15634</v>
      </c>
      <c r="D37" s="2">
        <v>10563</v>
      </c>
      <c r="E37" s="2">
        <v>32774</v>
      </c>
      <c r="F37" s="2">
        <v>19885</v>
      </c>
      <c r="G37" s="2">
        <v>15157</v>
      </c>
      <c r="H37" s="2">
        <v>18121</v>
      </c>
      <c r="I37" s="2">
        <v>101781</v>
      </c>
      <c r="J37" s="2">
        <v>86755</v>
      </c>
      <c r="K37" s="2">
        <v>105603</v>
      </c>
      <c r="L37" s="2">
        <v>78676</v>
      </c>
      <c r="M37" s="2">
        <v>76967</v>
      </c>
      <c r="N37" s="2">
        <v>47203</v>
      </c>
      <c r="O37" s="2">
        <v>52327</v>
      </c>
      <c r="P37" s="2">
        <v>67833</v>
      </c>
      <c r="Q37" s="2">
        <v>39894</v>
      </c>
      <c r="R37" s="2">
        <v>29923</v>
      </c>
      <c r="S37" s="2">
        <v>16708</v>
      </c>
      <c r="T37" s="2">
        <v>41581</v>
      </c>
      <c r="U37" s="2">
        <v>52994</v>
      </c>
      <c r="V37" s="2">
        <v>19874</v>
      </c>
      <c r="W37" s="2">
        <v>18593</v>
      </c>
      <c r="X37" s="2">
        <v>46432</v>
      </c>
      <c r="Y37" s="2">
        <v>38608</v>
      </c>
      <c r="Z37" s="2">
        <v>23103</v>
      </c>
      <c r="AA37" s="2">
        <v>33818</v>
      </c>
      <c r="AB37" s="2">
        <v>21237</v>
      </c>
      <c r="AC37" s="2">
        <v>53882</v>
      </c>
      <c r="AD37" s="2">
        <v>29232</v>
      </c>
      <c r="AE37" s="2">
        <v>24398</v>
      </c>
      <c r="AF37" s="2">
        <v>21958</v>
      </c>
      <c r="AG37" s="2">
        <v>121402</v>
      </c>
      <c r="AH37" s="2">
        <v>118489</v>
      </c>
      <c r="AI37" s="2">
        <v>108803</v>
      </c>
      <c r="AJ37" s="7">
        <f t="shared" si="3"/>
        <v>1531237</v>
      </c>
    </row>
    <row r="38" spans="1:36" ht="23.25" customHeight="1">
      <c r="A38" s="5">
        <v>40283</v>
      </c>
      <c r="B38" s="3">
        <v>3728</v>
      </c>
      <c r="C38" s="2">
        <v>4918</v>
      </c>
      <c r="D38" s="2">
        <v>7039</v>
      </c>
      <c r="E38" s="2">
        <v>39603</v>
      </c>
      <c r="F38" s="2">
        <v>7445</v>
      </c>
      <c r="G38" s="2">
        <v>8899</v>
      </c>
      <c r="H38" s="2">
        <v>14021</v>
      </c>
      <c r="I38" s="2">
        <v>89127</v>
      </c>
      <c r="J38" s="2">
        <v>55268</v>
      </c>
      <c r="K38" s="2">
        <v>69918</v>
      </c>
      <c r="L38" s="2">
        <v>57969</v>
      </c>
      <c r="M38" s="2">
        <v>84668</v>
      </c>
      <c r="N38" s="2">
        <v>88684</v>
      </c>
      <c r="O38" s="2">
        <v>66205</v>
      </c>
      <c r="P38" s="2">
        <v>87408</v>
      </c>
      <c r="Q38" s="2">
        <v>67299</v>
      </c>
      <c r="R38" s="2">
        <v>75003</v>
      </c>
      <c r="S38" s="2">
        <v>68967</v>
      </c>
      <c r="T38" s="2">
        <v>46809</v>
      </c>
      <c r="U38" s="2">
        <v>22626</v>
      </c>
      <c r="V38" s="2">
        <v>19040</v>
      </c>
      <c r="W38" s="2">
        <v>40779</v>
      </c>
      <c r="X38" s="2">
        <v>33599</v>
      </c>
      <c r="Y38" s="2">
        <v>18471</v>
      </c>
      <c r="Z38" s="2">
        <v>28463</v>
      </c>
      <c r="AA38" s="2">
        <v>26243</v>
      </c>
      <c r="AB38" s="2">
        <v>17473</v>
      </c>
      <c r="AC38" s="2">
        <v>23767</v>
      </c>
      <c r="AD38" s="2">
        <v>42035</v>
      </c>
      <c r="AE38" s="2">
        <v>34801</v>
      </c>
      <c r="AF38" s="2">
        <v>45332</v>
      </c>
      <c r="AG38" s="2">
        <v>70668</v>
      </c>
      <c r="AH38" s="2">
        <v>94050</v>
      </c>
      <c r="AI38" s="2">
        <v>142239</v>
      </c>
      <c r="AJ38" s="7">
        <f t="shared" si="3"/>
        <v>1547276</v>
      </c>
    </row>
    <row r="39" spans="1:36" ht="23.25" customHeight="1">
      <c r="A39" s="5">
        <v>40284</v>
      </c>
      <c r="B39" s="3">
        <v>9305</v>
      </c>
      <c r="C39" s="2">
        <v>6613</v>
      </c>
      <c r="D39" s="2">
        <v>7422</v>
      </c>
      <c r="E39" s="2">
        <v>28617</v>
      </c>
      <c r="F39" s="2">
        <v>13190</v>
      </c>
      <c r="G39" s="2">
        <v>27589</v>
      </c>
      <c r="H39" s="2">
        <v>41422</v>
      </c>
      <c r="I39" s="2">
        <v>123307</v>
      </c>
      <c r="J39" s="2">
        <v>153136</v>
      </c>
      <c r="K39" s="2">
        <v>97855</v>
      </c>
      <c r="L39" s="2">
        <v>104582</v>
      </c>
      <c r="M39" s="2">
        <v>273997</v>
      </c>
      <c r="N39" s="2">
        <v>258922</v>
      </c>
      <c r="O39" s="2">
        <v>164093</v>
      </c>
      <c r="P39" s="2">
        <v>284526</v>
      </c>
      <c r="Q39" s="2">
        <v>144365</v>
      </c>
      <c r="R39" s="2">
        <v>184878</v>
      </c>
      <c r="S39" s="2">
        <v>129484</v>
      </c>
      <c r="T39" s="2">
        <v>68017</v>
      </c>
      <c r="U39" s="2">
        <v>127454</v>
      </c>
      <c r="V39" s="2">
        <v>79257</v>
      </c>
      <c r="W39" s="2">
        <v>80060</v>
      </c>
      <c r="X39" s="2">
        <v>45335</v>
      </c>
      <c r="Y39" s="2">
        <v>54242</v>
      </c>
      <c r="Z39" s="2">
        <v>38213</v>
      </c>
      <c r="AA39" s="2">
        <v>91652</v>
      </c>
      <c r="AB39" s="2">
        <v>79480</v>
      </c>
      <c r="AC39" s="2">
        <v>60520</v>
      </c>
      <c r="AD39" s="2">
        <v>51064</v>
      </c>
      <c r="AE39" s="2">
        <v>81829</v>
      </c>
      <c r="AF39" s="2">
        <v>61671</v>
      </c>
      <c r="AG39" s="2">
        <v>77464</v>
      </c>
      <c r="AH39" s="2">
        <v>214529</v>
      </c>
      <c r="AI39" s="2">
        <v>142738</v>
      </c>
      <c r="AJ39" s="7">
        <f t="shared" si="3"/>
        <v>3354871</v>
      </c>
    </row>
    <row r="40" spans="1:36" ht="23.25" customHeight="1">
      <c r="A40" s="5">
        <v>40287</v>
      </c>
      <c r="B40" s="3">
        <v>5151</v>
      </c>
      <c r="C40" s="2">
        <v>21396</v>
      </c>
      <c r="D40" s="2">
        <v>15145</v>
      </c>
      <c r="E40" s="2">
        <v>19201</v>
      </c>
      <c r="F40" s="2">
        <v>15058</v>
      </c>
      <c r="G40" s="2">
        <v>9412</v>
      </c>
      <c r="H40" s="2">
        <v>20870</v>
      </c>
      <c r="I40" s="2">
        <v>146521</v>
      </c>
      <c r="J40" s="2">
        <v>134832</v>
      </c>
      <c r="K40" s="2">
        <v>92126</v>
      </c>
      <c r="L40" s="2">
        <v>87144</v>
      </c>
      <c r="M40" s="2">
        <v>97830</v>
      </c>
      <c r="N40" s="2">
        <v>69905</v>
      </c>
      <c r="O40" s="2">
        <v>71100</v>
      </c>
      <c r="P40" s="2">
        <v>61060</v>
      </c>
      <c r="Q40" s="2">
        <v>68450</v>
      </c>
      <c r="R40" s="2">
        <v>131571</v>
      </c>
      <c r="S40" s="2">
        <v>124418</v>
      </c>
      <c r="T40" s="2">
        <v>73985</v>
      </c>
      <c r="U40" s="2">
        <v>41059</v>
      </c>
      <c r="V40" s="2">
        <v>31732</v>
      </c>
      <c r="W40" s="2">
        <v>34931</v>
      </c>
      <c r="X40" s="2">
        <v>40172</v>
      </c>
      <c r="Y40" s="2">
        <v>26441</v>
      </c>
      <c r="Z40" s="2">
        <v>39005</v>
      </c>
      <c r="AA40" s="2">
        <v>62225</v>
      </c>
      <c r="AB40" s="2">
        <v>83109</v>
      </c>
      <c r="AC40" s="2">
        <v>74675</v>
      </c>
      <c r="AD40" s="2">
        <v>72940</v>
      </c>
      <c r="AE40" s="2">
        <v>93120</v>
      </c>
      <c r="AF40" s="2">
        <v>66003</v>
      </c>
      <c r="AG40" s="2">
        <v>58235</v>
      </c>
      <c r="AH40" s="2">
        <v>115978</v>
      </c>
      <c r="AI40" s="2">
        <v>137275</v>
      </c>
      <c r="AJ40" s="7">
        <f t="shared" si="3"/>
        <v>2181182</v>
      </c>
    </row>
    <row r="41" spans="1:36" ht="23.25" customHeight="1">
      <c r="A41" s="5">
        <v>40288</v>
      </c>
      <c r="B41" s="3">
        <v>7940</v>
      </c>
      <c r="C41" s="2">
        <v>8886</v>
      </c>
      <c r="D41" s="2">
        <v>9056</v>
      </c>
      <c r="E41" s="2">
        <v>12789</v>
      </c>
      <c r="F41" s="2">
        <v>9611</v>
      </c>
      <c r="G41" s="2">
        <v>11813</v>
      </c>
      <c r="H41" s="2">
        <v>16675</v>
      </c>
      <c r="I41" s="2">
        <v>146024</v>
      </c>
      <c r="J41" s="2">
        <v>97769</v>
      </c>
      <c r="K41" s="2">
        <v>67824</v>
      </c>
      <c r="L41" s="2">
        <v>76741</v>
      </c>
      <c r="M41" s="2">
        <v>70198</v>
      </c>
      <c r="N41" s="2">
        <v>41324</v>
      </c>
      <c r="O41" s="2">
        <v>47905</v>
      </c>
      <c r="P41" s="2">
        <v>39623</v>
      </c>
      <c r="Q41" s="2">
        <v>30768</v>
      </c>
      <c r="R41" s="2">
        <v>36923</v>
      </c>
      <c r="S41" s="2">
        <v>57888</v>
      </c>
      <c r="T41" s="2">
        <v>42661</v>
      </c>
      <c r="U41" s="2">
        <v>18949</v>
      </c>
      <c r="V41" s="2">
        <v>31356</v>
      </c>
      <c r="W41" s="2">
        <v>16361</v>
      </c>
      <c r="X41" s="2">
        <v>15604</v>
      </c>
      <c r="Y41" s="2">
        <v>10330</v>
      </c>
      <c r="Z41" s="2">
        <v>20425</v>
      </c>
      <c r="AA41" s="2">
        <v>33656</v>
      </c>
      <c r="AB41" s="2">
        <v>25027</v>
      </c>
      <c r="AC41" s="2">
        <v>23362</v>
      </c>
      <c r="AD41" s="2">
        <v>33630</v>
      </c>
      <c r="AE41" s="2">
        <v>27212</v>
      </c>
      <c r="AF41" s="2">
        <v>32064</v>
      </c>
      <c r="AG41" s="2">
        <v>29948</v>
      </c>
      <c r="AH41" s="2">
        <v>74231</v>
      </c>
      <c r="AI41" s="2">
        <v>98045</v>
      </c>
      <c r="AJ41" s="7">
        <f t="shared" si="3"/>
        <v>1283947</v>
      </c>
    </row>
    <row r="42" spans="1:36" ht="23.25" customHeight="1">
      <c r="A42" s="5">
        <v>40289</v>
      </c>
      <c r="B42" s="3">
        <v>8909</v>
      </c>
      <c r="C42" s="2">
        <v>22020</v>
      </c>
      <c r="D42" s="2">
        <v>11763</v>
      </c>
      <c r="E42" s="2">
        <v>17296</v>
      </c>
      <c r="F42" s="2">
        <v>15018</v>
      </c>
      <c r="G42" s="2">
        <v>13235</v>
      </c>
      <c r="H42" s="2">
        <v>15121</v>
      </c>
      <c r="I42" s="2">
        <v>104727</v>
      </c>
      <c r="J42" s="2">
        <v>86730</v>
      </c>
      <c r="K42" s="2">
        <v>68046</v>
      </c>
      <c r="L42" s="2">
        <v>75093</v>
      </c>
      <c r="M42" s="2">
        <v>103237</v>
      </c>
      <c r="N42" s="2">
        <v>62550</v>
      </c>
      <c r="O42" s="2">
        <v>86875</v>
      </c>
      <c r="P42" s="2">
        <v>84056</v>
      </c>
      <c r="Q42" s="2">
        <v>92955</v>
      </c>
      <c r="R42" s="2">
        <v>50378</v>
      </c>
      <c r="S42" s="2">
        <v>37255</v>
      </c>
      <c r="T42" s="2">
        <v>25979</v>
      </c>
      <c r="U42" s="2">
        <v>52034</v>
      </c>
      <c r="V42" s="2">
        <v>42447</v>
      </c>
      <c r="W42" s="2">
        <v>47696</v>
      </c>
      <c r="X42" s="2">
        <v>35440</v>
      </c>
      <c r="Y42" s="2">
        <v>23745</v>
      </c>
      <c r="Z42" s="2">
        <v>27102</v>
      </c>
      <c r="AA42" s="2">
        <v>48920</v>
      </c>
      <c r="AB42" s="2">
        <v>110518</v>
      </c>
      <c r="AC42" s="2">
        <v>94247</v>
      </c>
      <c r="AD42" s="2">
        <v>65690</v>
      </c>
      <c r="AE42" s="2">
        <v>60703</v>
      </c>
      <c r="AF42" s="2">
        <v>61366</v>
      </c>
      <c r="AG42" s="2">
        <v>98881</v>
      </c>
      <c r="AH42" s="2">
        <v>115052</v>
      </c>
      <c r="AI42" s="2">
        <v>88975</v>
      </c>
      <c r="AJ42" s="7">
        <f t="shared" si="3"/>
        <v>1894071</v>
      </c>
    </row>
    <row r="43" spans="1:36" ht="23.25" customHeight="1">
      <c r="A43" s="5">
        <v>40290</v>
      </c>
      <c r="B43" s="3">
        <v>11431</v>
      </c>
      <c r="C43" s="2">
        <v>10090</v>
      </c>
      <c r="D43" s="2">
        <v>11724</v>
      </c>
      <c r="E43" s="2">
        <v>25524</v>
      </c>
      <c r="F43" s="2">
        <v>8928</v>
      </c>
      <c r="G43" s="2">
        <v>29098</v>
      </c>
      <c r="H43" s="2">
        <v>19338</v>
      </c>
      <c r="I43" s="2">
        <v>205515</v>
      </c>
      <c r="J43" s="2">
        <v>119002</v>
      </c>
      <c r="K43" s="2">
        <v>116074</v>
      </c>
      <c r="L43" s="2">
        <v>140443</v>
      </c>
      <c r="M43" s="2">
        <v>180738</v>
      </c>
      <c r="N43" s="2">
        <v>103255</v>
      </c>
      <c r="O43" s="2">
        <v>58140</v>
      </c>
      <c r="P43" s="2">
        <v>70251</v>
      </c>
      <c r="Q43" s="2">
        <v>66438</v>
      </c>
      <c r="R43" s="2">
        <v>55626</v>
      </c>
      <c r="S43" s="2">
        <v>45627</v>
      </c>
      <c r="T43" s="2">
        <v>41885</v>
      </c>
      <c r="U43" s="2">
        <v>31970</v>
      </c>
      <c r="V43" s="2">
        <v>19031</v>
      </c>
      <c r="W43" s="2">
        <v>116105</v>
      </c>
      <c r="X43" s="2">
        <v>105415</v>
      </c>
      <c r="Y43" s="2">
        <v>53541</v>
      </c>
      <c r="Z43" s="2">
        <v>71233</v>
      </c>
      <c r="AA43" s="2">
        <v>38551</v>
      </c>
      <c r="AB43" s="2">
        <v>78857</v>
      </c>
      <c r="AC43" s="2">
        <v>54136</v>
      </c>
      <c r="AD43" s="2">
        <v>53482</v>
      </c>
      <c r="AE43" s="2">
        <v>39922</v>
      </c>
      <c r="AF43" s="2">
        <v>59433</v>
      </c>
      <c r="AG43" s="2">
        <v>65561</v>
      </c>
      <c r="AH43" s="2">
        <v>124441</v>
      </c>
      <c r="AI43" s="2">
        <v>176413</v>
      </c>
      <c r="AJ43" s="7">
        <f t="shared" si="3"/>
        <v>2348449</v>
      </c>
    </row>
    <row r="44" spans="1:36" ht="23.25" customHeight="1">
      <c r="A44" s="5">
        <v>40291</v>
      </c>
      <c r="B44" s="3">
        <v>4818</v>
      </c>
      <c r="C44" s="2">
        <v>9968</v>
      </c>
      <c r="D44" s="2">
        <v>13354</v>
      </c>
      <c r="E44" s="2">
        <v>41928</v>
      </c>
      <c r="F44" s="2">
        <v>22738</v>
      </c>
      <c r="G44" s="2">
        <v>12108</v>
      </c>
      <c r="H44" s="2">
        <v>15132</v>
      </c>
      <c r="I44" s="2">
        <v>128726</v>
      </c>
      <c r="J44" s="2">
        <v>87230</v>
      </c>
      <c r="K44" s="2">
        <v>169753</v>
      </c>
      <c r="L44" s="2">
        <v>72760</v>
      </c>
      <c r="M44" s="2">
        <v>98152</v>
      </c>
      <c r="N44" s="2">
        <v>78189</v>
      </c>
      <c r="O44" s="2">
        <v>85399</v>
      </c>
      <c r="P44" s="2">
        <v>57732</v>
      </c>
      <c r="Q44" s="2">
        <v>60044</v>
      </c>
      <c r="R44" s="2">
        <v>21008</v>
      </c>
      <c r="S44" s="2">
        <v>34335</v>
      </c>
      <c r="T44" s="2">
        <v>20407</v>
      </c>
      <c r="U44" s="2">
        <v>14301</v>
      </c>
      <c r="V44" s="2">
        <v>26266</v>
      </c>
      <c r="W44" s="2">
        <v>33297</v>
      </c>
      <c r="X44" s="2">
        <v>26357</v>
      </c>
      <c r="Y44" s="2">
        <v>20863</v>
      </c>
      <c r="Z44" s="2">
        <v>26170</v>
      </c>
      <c r="AA44" s="2">
        <v>19630</v>
      </c>
      <c r="AB44" s="2">
        <v>21597</v>
      </c>
      <c r="AC44" s="2">
        <v>24118</v>
      </c>
      <c r="AD44" s="2">
        <v>69492</v>
      </c>
      <c r="AE44" s="2">
        <v>29490</v>
      </c>
      <c r="AF44" s="2">
        <v>40722</v>
      </c>
      <c r="AG44" s="2">
        <v>31602</v>
      </c>
      <c r="AH44" s="2">
        <v>121401</v>
      </c>
      <c r="AI44" s="2">
        <v>103808</v>
      </c>
      <c r="AJ44" s="7">
        <f t="shared" si="3"/>
        <v>1572827</v>
      </c>
    </row>
    <row r="45" spans="1:36" ht="23.25" customHeight="1">
      <c r="A45" s="5">
        <v>40294</v>
      </c>
      <c r="B45" s="3">
        <v>13813</v>
      </c>
      <c r="C45" s="2">
        <v>14297</v>
      </c>
      <c r="D45" s="2">
        <v>13122</v>
      </c>
      <c r="E45" s="2">
        <v>8888</v>
      </c>
      <c r="F45" s="2">
        <v>12049</v>
      </c>
      <c r="G45" s="2">
        <v>14043</v>
      </c>
      <c r="H45" s="2">
        <v>12745</v>
      </c>
      <c r="I45" s="2">
        <v>105442</v>
      </c>
      <c r="J45" s="2">
        <v>107046</v>
      </c>
      <c r="K45" s="2">
        <v>74328</v>
      </c>
      <c r="L45" s="2">
        <v>86938</v>
      </c>
      <c r="M45" s="2">
        <v>71331</v>
      </c>
      <c r="N45" s="2">
        <v>57002</v>
      </c>
      <c r="O45" s="2">
        <v>41093</v>
      </c>
      <c r="P45" s="2">
        <v>30513</v>
      </c>
      <c r="Q45" s="2">
        <v>32376</v>
      </c>
      <c r="R45" s="2">
        <v>42083</v>
      </c>
      <c r="S45" s="2">
        <v>43801</v>
      </c>
      <c r="T45" s="2">
        <v>39301</v>
      </c>
      <c r="U45" s="2">
        <v>25855</v>
      </c>
      <c r="V45" s="2">
        <v>21274</v>
      </c>
      <c r="W45" s="2">
        <v>22375</v>
      </c>
      <c r="X45" s="2">
        <v>9418</v>
      </c>
      <c r="Y45" s="2">
        <v>46959</v>
      </c>
      <c r="Z45" s="2">
        <v>22687</v>
      </c>
      <c r="AA45" s="2">
        <v>30388</v>
      </c>
      <c r="AB45" s="2">
        <v>30422</v>
      </c>
      <c r="AC45" s="2">
        <v>17321</v>
      </c>
      <c r="AD45" s="2">
        <v>37706</v>
      </c>
      <c r="AE45" s="2">
        <v>67301</v>
      </c>
      <c r="AF45" s="2">
        <v>74817</v>
      </c>
      <c r="AG45" s="2">
        <v>42879</v>
      </c>
      <c r="AH45" s="2">
        <v>120941</v>
      </c>
      <c r="AI45" s="2">
        <v>90796</v>
      </c>
      <c r="AJ45" s="7">
        <f t="shared" si="3"/>
        <v>1431230</v>
      </c>
    </row>
    <row r="46" spans="1:36" ht="23.25" customHeight="1">
      <c r="A46" s="5">
        <v>40295</v>
      </c>
      <c r="B46" s="3">
        <v>7909</v>
      </c>
      <c r="C46" s="2">
        <v>11607</v>
      </c>
      <c r="D46" s="2">
        <v>12074</v>
      </c>
      <c r="E46" s="2">
        <v>13958</v>
      </c>
      <c r="F46" s="2">
        <v>22569</v>
      </c>
      <c r="G46" s="2">
        <v>38035</v>
      </c>
      <c r="H46" s="2">
        <v>21639</v>
      </c>
      <c r="I46" s="2">
        <v>131635</v>
      </c>
      <c r="J46" s="2">
        <v>96062</v>
      </c>
      <c r="K46" s="2">
        <v>117880</v>
      </c>
      <c r="L46" s="2">
        <v>83811</v>
      </c>
      <c r="M46" s="2">
        <v>98542</v>
      </c>
      <c r="N46" s="2">
        <v>167543</v>
      </c>
      <c r="O46" s="2">
        <v>144447</v>
      </c>
      <c r="P46" s="2">
        <v>310264</v>
      </c>
      <c r="Q46" s="2">
        <v>262670</v>
      </c>
      <c r="R46" s="2">
        <v>147206</v>
      </c>
      <c r="S46" s="2">
        <v>140470</v>
      </c>
      <c r="T46" s="2">
        <v>92354</v>
      </c>
      <c r="U46" s="2">
        <v>66147</v>
      </c>
      <c r="V46" s="2">
        <v>41252</v>
      </c>
      <c r="W46" s="2">
        <v>63587</v>
      </c>
      <c r="X46" s="2">
        <v>100966</v>
      </c>
      <c r="Y46" s="2">
        <v>62976</v>
      </c>
      <c r="Z46" s="2">
        <v>49529</v>
      </c>
      <c r="AA46" s="2">
        <v>75353</v>
      </c>
      <c r="AB46" s="2">
        <v>49991</v>
      </c>
      <c r="AC46" s="2">
        <v>78748</v>
      </c>
      <c r="AD46" s="2">
        <v>78412</v>
      </c>
      <c r="AE46" s="2">
        <v>86381</v>
      </c>
      <c r="AF46" s="2">
        <v>94879</v>
      </c>
      <c r="AG46" s="2">
        <v>140252</v>
      </c>
      <c r="AH46" s="2">
        <v>342964</v>
      </c>
      <c r="AI46" s="2">
        <v>152888</v>
      </c>
      <c r="AJ46" s="7">
        <f t="shared" si="3"/>
        <v>3359452</v>
      </c>
    </row>
    <row r="47" spans="1:36" ht="23.25" customHeight="1">
      <c r="A47" s="5">
        <v>40296</v>
      </c>
      <c r="B47" s="3">
        <v>16113</v>
      </c>
      <c r="C47" s="2">
        <v>35532</v>
      </c>
      <c r="D47" s="2">
        <v>27585</v>
      </c>
      <c r="E47" s="2">
        <v>17918</v>
      </c>
      <c r="F47" s="2">
        <v>46806</v>
      </c>
      <c r="G47" s="2">
        <v>43240</v>
      </c>
      <c r="H47" s="2">
        <v>40779</v>
      </c>
      <c r="I47" s="2">
        <v>138768</v>
      </c>
      <c r="J47" s="2">
        <v>152182</v>
      </c>
      <c r="K47" s="2">
        <v>136347</v>
      </c>
      <c r="L47" s="2">
        <v>101648</v>
      </c>
      <c r="M47" s="2">
        <v>100626</v>
      </c>
      <c r="N47" s="2">
        <v>83079</v>
      </c>
      <c r="O47" s="2">
        <v>67729</v>
      </c>
      <c r="P47" s="2">
        <v>187690</v>
      </c>
      <c r="Q47" s="2">
        <v>205746</v>
      </c>
      <c r="R47" s="2">
        <v>72120</v>
      </c>
      <c r="S47" s="2">
        <v>74803</v>
      </c>
      <c r="T47" s="2">
        <v>64983</v>
      </c>
      <c r="U47" s="2">
        <v>33229</v>
      </c>
      <c r="V47" s="2">
        <v>20189</v>
      </c>
      <c r="W47" s="2">
        <v>23618</v>
      </c>
      <c r="X47" s="2">
        <v>19461</v>
      </c>
      <c r="Y47" s="2">
        <v>16136</v>
      </c>
      <c r="Z47" s="2">
        <v>10854</v>
      </c>
      <c r="AA47" s="2">
        <v>31439</v>
      </c>
      <c r="AB47" s="2">
        <v>100283</v>
      </c>
      <c r="AC47" s="2">
        <v>73137</v>
      </c>
      <c r="AD47" s="2">
        <v>74446</v>
      </c>
      <c r="AE47" s="2">
        <v>52867</v>
      </c>
      <c r="AF47" s="2">
        <v>48972</v>
      </c>
      <c r="AG47" s="2">
        <v>69176</v>
      </c>
      <c r="AH47" s="2">
        <v>142685</v>
      </c>
      <c r="AI47" s="2">
        <v>109846</v>
      </c>
      <c r="AJ47" s="7">
        <f t="shared" si="3"/>
        <v>2342884</v>
      </c>
    </row>
    <row r="48" spans="1:36" ht="23.25" customHeight="1">
      <c r="A48" s="5">
        <v>40297</v>
      </c>
      <c r="B48" s="3">
        <v>7793</v>
      </c>
      <c r="C48" s="2">
        <v>28634</v>
      </c>
      <c r="D48" s="2">
        <v>11079</v>
      </c>
      <c r="E48" s="2">
        <v>16119</v>
      </c>
      <c r="F48" s="2">
        <v>17511</v>
      </c>
      <c r="G48" s="2">
        <v>13181</v>
      </c>
      <c r="H48" s="2">
        <v>21656</v>
      </c>
      <c r="I48" s="2">
        <v>148536</v>
      </c>
      <c r="J48" s="2">
        <v>97114</v>
      </c>
      <c r="K48" s="2">
        <v>72289</v>
      </c>
      <c r="L48" s="2">
        <v>102118</v>
      </c>
      <c r="M48" s="2">
        <v>64745</v>
      </c>
      <c r="N48" s="2">
        <v>99054</v>
      </c>
      <c r="O48" s="2">
        <v>75009</v>
      </c>
      <c r="P48" s="2">
        <v>84273</v>
      </c>
      <c r="Q48" s="2">
        <v>51116</v>
      </c>
      <c r="R48" s="2">
        <v>33342</v>
      </c>
      <c r="S48" s="2">
        <v>47684</v>
      </c>
      <c r="T48" s="2">
        <v>28765</v>
      </c>
      <c r="U48" s="2">
        <v>47146</v>
      </c>
      <c r="V48" s="2">
        <v>28303</v>
      </c>
      <c r="W48" s="2">
        <v>28508</v>
      </c>
      <c r="X48" s="2">
        <v>30500</v>
      </c>
      <c r="Y48" s="2">
        <v>13054</v>
      </c>
      <c r="Z48" s="2">
        <v>22402</v>
      </c>
      <c r="AA48" s="2">
        <v>36264</v>
      </c>
      <c r="AB48" s="2">
        <v>21917</v>
      </c>
      <c r="AC48" s="2">
        <v>39467</v>
      </c>
      <c r="AD48" s="2">
        <v>69856</v>
      </c>
      <c r="AE48" s="2">
        <v>47165</v>
      </c>
      <c r="AF48" s="2">
        <v>49749</v>
      </c>
      <c r="AG48" s="2">
        <v>42081</v>
      </c>
      <c r="AH48" s="2">
        <v>127643</v>
      </c>
      <c r="AI48" s="2">
        <v>137103</v>
      </c>
      <c r="AJ48" s="7">
        <f t="shared" si="3"/>
        <v>1697551</v>
      </c>
    </row>
    <row r="49" spans="1:37" ht="23.25" customHeight="1">
      <c r="A49" s="5">
        <v>40298</v>
      </c>
      <c r="B49" s="3">
        <v>7524</v>
      </c>
      <c r="C49" s="2">
        <v>5383</v>
      </c>
      <c r="D49" s="2">
        <v>10723</v>
      </c>
      <c r="E49" s="2">
        <v>35470</v>
      </c>
      <c r="F49" s="2">
        <v>19963</v>
      </c>
      <c r="G49" s="2">
        <v>14434</v>
      </c>
      <c r="H49" s="2">
        <v>18310</v>
      </c>
      <c r="I49" s="2">
        <v>121295</v>
      </c>
      <c r="J49" s="2">
        <v>100250</v>
      </c>
      <c r="K49" s="2">
        <v>224263</v>
      </c>
      <c r="L49" s="2">
        <v>130038</v>
      </c>
      <c r="M49" s="2">
        <v>78195</v>
      </c>
      <c r="N49" s="2">
        <v>158022</v>
      </c>
      <c r="O49" s="2">
        <v>94829</v>
      </c>
      <c r="P49" s="2">
        <v>58628</v>
      </c>
      <c r="Q49" s="2">
        <v>48592</v>
      </c>
      <c r="R49" s="2">
        <v>31253</v>
      </c>
      <c r="S49" s="2">
        <v>71435</v>
      </c>
      <c r="T49" s="2">
        <v>147358</v>
      </c>
      <c r="U49" s="2">
        <v>78957</v>
      </c>
      <c r="V49" s="2">
        <v>100221</v>
      </c>
      <c r="W49" s="2">
        <v>62846</v>
      </c>
      <c r="X49" s="2">
        <v>65927</v>
      </c>
      <c r="Y49" s="2">
        <v>46150</v>
      </c>
      <c r="Z49" s="2">
        <v>34874</v>
      </c>
      <c r="AA49" s="2">
        <v>44806</v>
      </c>
      <c r="AB49" s="2">
        <v>30542</v>
      </c>
      <c r="AC49" s="2">
        <v>93770</v>
      </c>
      <c r="AD49" s="2">
        <v>51657</v>
      </c>
      <c r="AE49" s="2">
        <v>82244</v>
      </c>
      <c r="AF49" s="2">
        <v>70327</v>
      </c>
      <c r="AG49" s="2">
        <v>127497</v>
      </c>
      <c r="AH49" s="2">
        <v>297641</v>
      </c>
      <c r="AI49" s="2">
        <v>162041</v>
      </c>
      <c r="AJ49" s="7">
        <f t="shared" si="3"/>
        <v>2666365</v>
      </c>
      <c r="AK49" s="22">
        <v>-160378</v>
      </c>
    </row>
    <row r="50" spans="1:37" ht="23.25" customHeight="1">
      <c r="A50" s="5">
        <v>40301</v>
      </c>
      <c r="B50" s="3">
        <v>2463</v>
      </c>
      <c r="C50" s="2">
        <v>7438</v>
      </c>
      <c r="D50" s="2">
        <v>6681</v>
      </c>
      <c r="E50" s="2">
        <v>8656</v>
      </c>
      <c r="F50" s="2">
        <v>6923</v>
      </c>
      <c r="G50" s="2">
        <v>6637</v>
      </c>
      <c r="H50" s="2">
        <v>13523</v>
      </c>
      <c r="I50" s="2">
        <v>108554</v>
      </c>
      <c r="J50" s="2">
        <v>54473</v>
      </c>
      <c r="K50" s="2">
        <v>91695</v>
      </c>
      <c r="L50" s="2">
        <v>54534</v>
      </c>
      <c r="M50" s="2">
        <v>54299</v>
      </c>
      <c r="N50" s="2">
        <v>102181</v>
      </c>
      <c r="O50" s="2">
        <v>47884</v>
      </c>
      <c r="P50" s="2">
        <v>32935</v>
      </c>
      <c r="Q50" s="2">
        <v>32757</v>
      </c>
      <c r="R50" s="2">
        <v>51723</v>
      </c>
      <c r="S50" s="2">
        <v>22118</v>
      </c>
      <c r="T50" s="2">
        <v>104892</v>
      </c>
      <c r="U50" s="2">
        <v>75430</v>
      </c>
      <c r="V50" s="2">
        <v>72911</v>
      </c>
      <c r="W50" s="2">
        <v>50384</v>
      </c>
      <c r="X50" s="2">
        <v>25263</v>
      </c>
      <c r="Y50" s="2">
        <v>58389</v>
      </c>
      <c r="Z50" s="2">
        <v>25289</v>
      </c>
      <c r="AA50" s="2">
        <v>25740</v>
      </c>
      <c r="AB50" s="2">
        <v>45156</v>
      </c>
      <c r="AC50" s="2">
        <v>38082</v>
      </c>
      <c r="AD50" s="2">
        <v>26327</v>
      </c>
      <c r="AE50" s="2">
        <v>68308</v>
      </c>
      <c r="AF50" s="2">
        <v>78602</v>
      </c>
      <c r="AG50" s="2">
        <v>50878</v>
      </c>
      <c r="AH50" s="2">
        <v>103837</v>
      </c>
      <c r="AI50" s="2">
        <v>98211</v>
      </c>
      <c r="AJ50" s="7">
        <f t="shared" si="3"/>
        <v>1627935</v>
      </c>
      <c r="AK50" s="22">
        <v>64425</v>
      </c>
    </row>
    <row r="51" spans="1:37" ht="23.25" customHeight="1">
      <c r="A51" s="5">
        <v>40302</v>
      </c>
      <c r="B51" s="3">
        <v>34976</v>
      </c>
      <c r="C51" s="2">
        <v>22660</v>
      </c>
      <c r="D51" s="2">
        <v>15140</v>
      </c>
      <c r="E51" s="2">
        <v>24679</v>
      </c>
      <c r="F51" s="2">
        <v>31668</v>
      </c>
      <c r="G51" s="2">
        <v>44902</v>
      </c>
      <c r="H51" s="2">
        <v>39298</v>
      </c>
      <c r="I51" s="2">
        <v>273615</v>
      </c>
      <c r="J51" s="2">
        <v>156910</v>
      </c>
      <c r="K51" s="2">
        <v>183880</v>
      </c>
      <c r="L51" s="2">
        <v>130105</v>
      </c>
      <c r="M51" s="2">
        <v>245844</v>
      </c>
      <c r="N51" s="2">
        <v>159061</v>
      </c>
      <c r="O51" s="2">
        <v>195360</v>
      </c>
      <c r="P51" s="2">
        <v>111377</v>
      </c>
      <c r="Q51" s="2">
        <v>92152</v>
      </c>
      <c r="R51" s="2">
        <v>43745</v>
      </c>
      <c r="S51" s="2">
        <v>70673</v>
      </c>
      <c r="T51" s="2">
        <v>115812</v>
      </c>
      <c r="U51" s="2">
        <v>63490</v>
      </c>
      <c r="V51" s="2">
        <v>73764</v>
      </c>
      <c r="W51" s="2">
        <v>50410</v>
      </c>
      <c r="X51" s="2">
        <v>55612</v>
      </c>
      <c r="Y51" s="2">
        <v>61755</v>
      </c>
      <c r="Z51" s="2">
        <v>55064</v>
      </c>
      <c r="AA51" s="2">
        <v>36345</v>
      </c>
      <c r="AB51" s="2">
        <v>67108</v>
      </c>
      <c r="AC51" s="2">
        <v>66243</v>
      </c>
      <c r="AD51" s="2">
        <v>72431</v>
      </c>
      <c r="AE51" s="2">
        <v>92617</v>
      </c>
      <c r="AF51" s="2">
        <v>92108</v>
      </c>
      <c r="AG51" s="2">
        <v>134790</v>
      </c>
      <c r="AH51" s="2">
        <v>235805</v>
      </c>
      <c r="AI51" s="2">
        <v>176673</v>
      </c>
      <c r="AJ51" s="7">
        <f t="shared" si="3"/>
        <v>3228617</v>
      </c>
      <c r="AK51" s="22">
        <v>-158557</v>
      </c>
    </row>
    <row r="52" spans="1:37" ht="23.25" customHeight="1">
      <c r="A52" s="5">
        <v>40303</v>
      </c>
      <c r="B52" s="3">
        <v>17763</v>
      </c>
      <c r="C52" s="2">
        <v>24518</v>
      </c>
      <c r="D52" s="2">
        <v>47957</v>
      </c>
      <c r="E52" s="2">
        <v>42426</v>
      </c>
      <c r="F52" s="2">
        <v>37295</v>
      </c>
      <c r="G52" s="2">
        <v>70927</v>
      </c>
      <c r="H52" s="2">
        <v>44579</v>
      </c>
      <c r="I52" s="2">
        <v>242626</v>
      </c>
      <c r="J52" s="2">
        <v>179671</v>
      </c>
      <c r="K52" s="2">
        <v>168486</v>
      </c>
      <c r="L52" s="2">
        <v>141996</v>
      </c>
      <c r="M52" s="2">
        <v>108071</v>
      </c>
      <c r="N52" s="2">
        <v>113869</v>
      </c>
      <c r="O52" s="2">
        <v>114362</v>
      </c>
      <c r="P52" s="2">
        <v>62490</v>
      </c>
      <c r="Q52" s="2">
        <v>49957</v>
      </c>
      <c r="R52" s="2">
        <v>88805</v>
      </c>
      <c r="S52" s="2">
        <v>69195</v>
      </c>
      <c r="T52" s="2">
        <v>47846</v>
      </c>
      <c r="U52" s="2">
        <v>55198</v>
      </c>
      <c r="V52" s="2">
        <v>35290</v>
      </c>
      <c r="W52" s="2">
        <v>35673</v>
      </c>
      <c r="X52" s="2">
        <v>29817</v>
      </c>
      <c r="Y52" s="2">
        <v>33988</v>
      </c>
      <c r="Z52" s="2">
        <v>42512</v>
      </c>
      <c r="AA52" s="2">
        <v>53443</v>
      </c>
      <c r="AB52" s="2">
        <v>77411</v>
      </c>
      <c r="AC52" s="2">
        <v>109005</v>
      </c>
      <c r="AD52" s="2">
        <v>134146</v>
      </c>
      <c r="AE52" s="2">
        <v>66128</v>
      </c>
      <c r="AF52" s="2">
        <v>72750</v>
      </c>
      <c r="AG52" s="2">
        <v>92354</v>
      </c>
      <c r="AH52" s="2">
        <v>147195</v>
      </c>
      <c r="AI52" s="2">
        <v>107702</v>
      </c>
      <c r="AJ52" s="7">
        <f t="shared" si="3"/>
        <v>2632787</v>
      </c>
      <c r="AK52" s="22">
        <v>6980</v>
      </c>
    </row>
    <row r="53" spans="1:37" ht="23.25" customHeight="1">
      <c r="A53" s="5">
        <v>40304</v>
      </c>
      <c r="B53" s="3">
        <v>26438</v>
      </c>
      <c r="C53" s="2">
        <v>21905</v>
      </c>
      <c r="D53" s="2">
        <v>32538</v>
      </c>
      <c r="E53" s="2">
        <v>36559</v>
      </c>
      <c r="F53" s="2">
        <v>61846</v>
      </c>
      <c r="G53" s="2">
        <v>51122</v>
      </c>
      <c r="H53" s="2">
        <v>43710</v>
      </c>
      <c r="I53" s="2">
        <v>183794</v>
      </c>
      <c r="J53" s="2">
        <v>119515</v>
      </c>
      <c r="K53" s="2">
        <v>109059</v>
      </c>
      <c r="L53" s="2">
        <v>123234</v>
      </c>
      <c r="M53" s="2">
        <v>118870</v>
      </c>
      <c r="N53" s="2">
        <v>173129</v>
      </c>
      <c r="O53" s="2">
        <v>172293</v>
      </c>
      <c r="P53" s="2">
        <v>177658</v>
      </c>
      <c r="Q53" s="2">
        <v>97446</v>
      </c>
      <c r="R53" s="2">
        <v>170948</v>
      </c>
      <c r="S53" s="2">
        <v>114493</v>
      </c>
      <c r="T53" s="2">
        <v>86217</v>
      </c>
      <c r="U53" s="2">
        <v>58588</v>
      </c>
      <c r="V53" s="2">
        <v>88179</v>
      </c>
      <c r="W53" s="2">
        <v>77877</v>
      </c>
      <c r="X53" s="2">
        <v>100153</v>
      </c>
      <c r="Y53" s="2">
        <v>99326</v>
      </c>
      <c r="Z53" s="2">
        <v>234092</v>
      </c>
      <c r="AA53" s="2">
        <v>289415</v>
      </c>
      <c r="AB53" s="2">
        <v>289415</v>
      </c>
      <c r="AC53" s="2">
        <v>483262</v>
      </c>
      <c r="AD53" s="2">
        <v>594080</v>
      </c>
      <c r="AE53" s="2">
        <v>326135</v>
      </c>
      <c r="AF53" s="2">
        <v>232538</v>
      </c>
      <c r="AG53" s="2">
        <v>209801</v>
      </c>
      <c r="AH53" s="2">
        <v>339520</v>
      </c>
      <c r="AI53" s="2">
        <v>177973</v>
      </c>
      <c r="AJ53" s="7">
        <f t="shared" si="3"/>
        <v>5403688</v>
      </c>
      <c r="AK53" s="22">
        <v>-124805</v>
      </c>
    </row>
    <row r="54" spans="1:37" ht="23.25" customHeight="1">
      <c r="A54" s="5">
        <v>40305</v>
      </c>
      <c r="B54" s="3">
        <v>24168</v>
      </c>
      <c r="C54" s="2">
        <v>42875</v>
      </c>
      <c r="D54" s="2">
        <v>35266</v>
      </c>
      <c r="E54" s="2">
        <v>127497</v>
      </c>
      <c r="F54" s="2">
        <v>38267</v>
      </c>
      <c r="G54" s="2">
        <v>33794</v>
      </c>
      <c r="H54" s="2">
        <v>51248</v>
      </c>
      <c r="I54" s="2">
        <v>264911</v>
      </c>
      <c r="J54" s="2">
        <v>209730</v>
      </c>
      <c r="K54" s="2">
        <v>239489</v>
      </c>
      <c r="L54" s="2">
        <v>347593</v>
      </c>
      <c r="M54" s="2">
        <v>320903</v>
      </c>
      <c r="N54" s="2">
        <v>182257</v>
      </c>
      <c r="O54" s="2">
        <v>225221</v>
      </c>
      <c r="P54" s="2">
        <v>252809</v>
      </c>
      <c r="Q54" s="2">
        <v>184545</v>
      </c>
      <c r="R54" s="2">
        <v>144868</v>
      </c>
      <c r="S54" s="2">
        <v>116478</v>
      </c>
      <c r="T54" s="2">
        <v>148350</v>
      </c>
      <c r="U54" s="2">
        <v>94636</v>
      </c>
      <c r="V54" s="2">
        <v>80254</v>
      </c>
      <c r="W54" s="2">
        <v>93842</v>
      </c>
      <c r="X54" s="2">
        <v>83518</v>
      </c>
      <c r="Y54" s="2">
        <v>66477</v>
      </c>
      <c r="Z54" s="2">
        <v>64518</v>
      </c>
      <c r="AA54" s="2">
        <v>92577</v>
      </c>
      <c r="AB54" s="2">
        <v>77207</v>
      </c>
      <c r="AC54" s="2">
        <v>75020</v>
      </c>
      <c r="AD54" s="2">
        <v>77893</v>
      </c>
      <c r="AE54" s="2">
        <v>134623</v>
      </c>
      <c r="AF54" s="2">
        <v>114584</v>
      </c>
      <c r="AG54" s="2">
        <v>159770</v>
      </c>
      <c r="AH54" s="2">
        <v>174205</v>
      </c>
      <c r="AI54" s="2">
        <v>123007</v>
      </c>
      <c r="AJ54" s="7">
        <f t="shared" ref="AJ54:AJ110" si="4">SUM(F54:AI54)</f>
        <v>4272594</v>
      </c>
      <c r="AK54" s="22">
        <v>-37474</v>
      </c>
    </row>
    <row r="55" spans="1:37" ht="23.25" customHeight="1">
      <c r="A55" s="5">
        <v>40308</v>
      </c>
      <c r="B55" s="3">
        <v>18947</v>
      </c>
      <c r="C55" s="2">
        <v>29417</v>
      </c>
      <c r="D55" s="2">
        <v>37615</v>
      </c>
      <c r="E55" s="2">
        <v>32124</v>
      </c>
      <c r="F55" s="2">
        <v>36007</v>
      </c>
      <c r="G55" s="2">
        <v>36696</v>
      </c>
      <c r="H55" s="2">
        <v>40479</v>
      </c>
      <c r="I55" s="2">
        <v>241054</v>
      </c>
      <c r="J55" s="2">
        <v>182798</v>
      </c>
      <c r="K55" s="2">
        <v>148477</v>
      </c>
      <c r="L55" s="2">
        <v>153296</v>
      </c>
      <c r="M55" s="2">
        <v>114650</v>
      </c>
      <c r="N55" s="2">
        <v>130310</v>
      </c>
      <c r="O55" s="2">
        <v>105809</v>
      </c>
      <c r="P55" s="2">
        <v>78378</v>
      </c>
      <c r="Q55" s="2">
        <v>76291</v>
      </c>
      <c r="R55" s="2">
        <v>69317</v>
      </c>
      <c r="S55" s="2">
        <v>55283</v>
      </c>
      <c r="T55" s="2">
        <v>40962</v>
      </c>
      <c r="U55" s="2">
        <v>59102</v>
      </c>
      <c r="V55" s="2">
        <v>33639</v>
      </c>
      <c r="W55" s="2">
        <v>157648</v>
      </c>
      <c r="X55" s="2">
        <v>95040</v>
      </c>
      <c r="Y55" s="2">
        <v>93130</v>
      </c>
      <c r="Z55" s="2">
        <v>76588</v>
      </c>
      <c r="AA55" s="2">
        <v>79979</v>
      </c>
      <c r="AB55" s="2">
        <v>51969</v>
      </c>
      <c r="AC55" s="2">
        <v>54323</v>
      </c>
      <c r="AD55" s="2">
        <v>43973</v>
      </c>
      <c r="AE55" s="2">
        <v>59484</v>
      </c>
      <c r="AF55" s="2">
        <v>53851</v>
      </c>
      <c r="AG55" s="2">
        <v>60446</v>
      </c>
      <c r="AH55" s="2">
        <v>240392</v>
      </c>
      <c r="AI55" s="2">
        <v>163481</v>
      </c>
      <c r="AJ55" s="7">
        <f t="shared" si="4"/>
        <v>2832852</v>
      </c>
      <c r="AK55" s="22">
        <v>55425</v>
      </c>
    </row>
    <row r="56" spans="1:37" ht="23.25" customHeight="1">
      <c r="A56" s="5">
        <v>40309</v>
      </c>
      <c r="B56" s="3">
        <v>11431</v>
      </c>
      <c r="C56" s="2">
        <v>9404</v>
      </c>
      <c r="D56" s="2">
        <v>14161</v>
      </c>
      <c r="E56" s="2">
        <v>14288</v>
      </c>
      <c r="F56" s="2">
        <v>14012</v>
      </c>
      <c r="G56" s="2">
        <v>21319</v>
      </c>
      <c r="H56" s="2">
        <v>24006</v>
      </c>
      <c r="I56" s="2">
        <v>137067</v>
      </c>
      <c r="J56" s="2">
        <v>127609</v>
      </c>
      <c r="K56" s="2">
        <v>90712</v>
      </c>
      <c r="L56" s="2">
        <v>81112</v>
      </c>
      <c r="M56" s="2">
        <v>75786</v>
      </c>
      <c r="N56" s="2">
        <v>69465</v>
      </c>
      <c r="O56" s="2">
        <v>90560</v>
      </c>
      <c r="P56" s="2">
        <v>60240</v>
      </c>
      <c r="Q56" s="2">
        <v>98185</v>
      </c>
      <c r="R56" s="2">
        <v>64732</v>
      </c>
      <c r="S56" s="2">
        <v>82850</v>
      </c>
      <c r="T56" s="2">
        <v>38813</v>
      </c>
      <c r="U56" s="2">
        <v>61126</v>
      </c>
      <c r="V56" s="2">
        <v>65460</v>
      </c>
      <c r="W56" s="2">
        <v>37595</v>
      </c>
      <c r="X56" s="2">
        <v>46512</v>
      </c>
      <c r="Y56" s="2">
        <v>66067</v>
      </c>
      <c r="Z56" s="2">
        <v>109325</v>
      </c>
      <c r="AA56" s="2">
        <v>76183</v>
      </c>
      <c r="AB56" s="2">
        <v>106397</v>
      </c>
      <c r="AC56" s="2">
        <v>133390</v>
      </c>
      <c r="AD56" s="2">
        <v>66132</v>
      </c>
      <c r="AE56" s="2">
        <v>92403</v>
      </c>
      <c r="AF56" s="2">
        <v>96884</v>
      </c>
      <c r="AG56" s="2">
        <v>73758</v>
      </c>
      <c r="AH56" s="2">
        <v>133660</v>
      </c>
      <c r="AI56" s="2">
        <v>93545</v>
      </c>
      <c r="AJ56" s="7">
        <f t="shared" si="4"/>
        <v>2334905</v>
      </c>
      <c r="AK56" s="22">
        <v>4341</v>
      </c>
    </row>
    <row r="57" spans="1:37" ht="23.25" customHeight="1">
      <c r="A57" s="5">
        <v>40310</v>
      </c>
      <c r="B57" s="3">
        <v>15396</v>
      </c>
      <c r="C57" s="2">
        <v>13576</v>
      </c>
      <c r="D57" s="2">
        <v>13894</v>
      </c>
      <c r="E57" s="2">
        <v>14701</v>
      </c>
      <c r="F57" s="2">
        <v>17480</v>
      </c>
      <c r="G57" s="2">
        <v>12402</v>
      </c>
      <c r="H57" s="2">
        <v>15351</v>
      </c>
      <c r="I57" s="2">
        <v>138764</v>
      </c>
      <c r="J57" s="2">
        <v>97553</v>
      </c>
      <c r="K57" s="2">
        <v>97604</v>
      </c>
      <c r="L57" s="2">
        <v>48887</v>
      </c>
      <c r="M57" s="2">
        <v>75510</v>
      </c>
      <c r="N57" s="2">
        <v>57034</v>
      </c>
      <c r="O57" s="2">
        <v>80396</v>
      </c>
      <c r="P57" s="2">
        <v>107039</v>
      </c>
      <c r="Q57" s="2">
        <v>70242</v>
      </c>
      <c r="R57" s="2">
        <v>58424</v>
      </c>
      <c r="S57" s="2">
        <v>44988</v>
      </c>
      <c r="T57" s="2">
        <v>25420</v>
      </c>
      <c r="U57" s="2">
        <v>38391</v>
      </c>
      <c r="V57" s="2">
        <v>25043</v>
      </c>
      <c r="W57" s="2">
        <v>55567</v>
      </c>
      <c r="X57" s="2">
        <v>54928</v>
      </c>
      <c r="Y57" s="2">
        <v>56159</v>
      </c>
      <c r="Z57" s="2">
        <v>50213</v>
      </c>
      <c r="AA57" s="2">
        <v>39734</v>
      </c>
      <c r="AB57" s="2">
        <v>38465</v>
      </c>
      <c r="AC57" s="2">
        <v>49881</v>
      </c>
      <c r="AD57" s="2">
        <v>30938</v>
      </c>
      <c r="AE57" s="2">
        <v>67588</v>
      </c>
      <c r="AF57" s="2">
        <v>43027</v>
      </c>
      <c r="AG57" s="2">
        <v>54428</v>
      </c>
      <c r="AH57" s="2">
        <v>119126</v>
      </c>
      <c r="AI57" s="2">
        <v>83415</v>
      </c>
      <c r="AJ57" s="7">
        <f t="shared" si="4"/>
        <v>1753997</v>
      </c>
      <c r="AK57" s="22">
        <v>57079</v>
      </c>
    </row>
    <row r="58" spans="1:37" ht="23.25" customHeight="1">
      <c r="A58" s="5">
        <v>40311</v>
      </c>
      <c r="B58" s="3">
        <v>5496</v>
      </c>
      <c r="C58" s="2">
        <v>12340</v>
      </c>
      <c r="D58" s="2">
        <v>5702</v>
      </c>
      <c r="E58" s="2">
        <v>27106</v>
      </c>
      <c r="F58" s="2">
        <v>15451</v>
      </c>
      <c r="G58" s="2">
        <v>29436</v>
      </c>
      <c r="H58" s="2">
        <v>15933</v>
      </c>
      <c r="I58" s="2">
        <v>146589</v>
      </c>
      <c r="J58" s="2">
        <v>88307</v>
      </c>
      <c r="K58" s="2">
        <v>69758</v>
      </c>
      <c r="L58" s="2">
        <v>83442</v>
      </c>
      <c r="M58" s="2">
        <v>66029</v>
      </c>
      <c r="N58" s="2">
        <v>50370</v>
      </c>
      <c r="O58" s="2">
        <v>60714</v>
      </c>
      <c r="P58" s="2">
        <v>41081</v>
      </c>
      <c r="Q58" s="2">
        <v>56357</v>
      </c>
      <c r="R58" s="2">
        <v>50537</v>
      </c>
      <c r="S58" s="2">
        <v>40621</v>
      </c>
      <c r="T58" s="2">
        <v>33443</v>
      </c>
      <c r="U58" s="2">
        <v>19572</v>
      </c>
      <c r="V58" s="2">
        <v>26079</v>
      </c>
      <c r="W58" s="2">
        <v>34800</v>
      </c>
      <c r="X58" s="2">
        <v>41630</v>
      </c>
      <c r="Y58" s="2">
        <v>39897</v>
      </c>
      <c r="Z58" s="2">
        <v>19968</v>
      </c>
      <c r="AA58" s="2">
        <v>27832</v>
      </c>
      <c r="AB58" s="2">
        <v>21939</v>
      </c>
      <c r="AC58" s="2">
        <v>28672</v>
      </c>
      <c r="AD58" s="2">
        <v>56945</v>
      </c>
      <c r="AE58" s="2">
        <v>85615</v>
      </c>
      <c r="AF58" s="2">
        <v>110797</v>
      </c>
      <c r="AG58" s="2">
        <v>119086</v>
      </c>
      <c r="AH58" s="2">
        <v>159089</v>
      </c>
      <c r="AI58" s="2">
        <v>92124</v>
      </c>
      <c r="AJ58" s="7">
        <f t="shared" si="4"/>
        <v>1732113</v>
      </c>
      <c r="AK58" s="22">
        <v>-89409</v>
      </c>
    </row>
    <row r="59" spans="1:37" ht="23.25" customHeight="1">
      <c r="A59" s="5">
        <v>40312</v>
      </c>
      <c r="B59" s="3">
        <v>10033</v>
      </c>
      <c r="C59" s="2">
        <v>20589</v>
      </c>
      <c r="D59" s="2">
        <v>11646</v>
      </c>
      <c r="E59" s="2">
        <v>44843</v>
      </c>
      <c r="F59" s="2">
        <v>19666</v>
      </c>
      <c r="G59" s="2">
        <v>29140</v>
      </c>
      <c r="H59" s="2">
        <v>27518</v>
      </c>
      <c r="I59" s="2">
        <v>223015</v>
      </c>
      <c r="J59" s="2">
        <v>128732</v>
      </c>
      <c r="K59" s="2">
        <v>161161</v>
      </c>
      <c r="L59" s="2">
        <v>115183</v>
      </c>
      <c r="M59" s="2">
        <v>95357</v>
      </c>
      <c r="N59" s="2">
        <v>64801</v>
      </c>
      <c r="O59" s="2">
        <v>162903</v>
      </c>
      <c r="P59" s="2">
        <v>171799</v>
      </c>
      <c r="Q59" s="2">
        <v>105521</v>
      </c>
      <c r="R59" s="2">
        <v>71549</v>
      </c>
      <c r="S59" s="2">
        <v>105681</v>
      </c>
      <c r="T59" s="2">
        <v>68141</v>
      </c>
      <c r="U59" s="2">
        <v>61042</v>
      </c>
      <c r="V59" s="2">
        <v>49911</v>
      </c>
      <c r="W59" s="2">
        <v>49754</v>
      </c>
      <c r="X59" s="2">
        <v>40557</v>
      </c>
      <c r="Y59" s="2">
        <v>60179</v>
      </c>
      <c r="Z59" s="2">
        <v>48299</v>
      </c>
      <c r="AA59" s="2">
        <v>43911</v>
      </c>
      <c r="AB59" s="2">
        <v>68190</v>
      </c>
      <c r="AC59" s="2">
        <v>50139</v>
      </c>
      <c r="AD59" s="2">
        <v>50816</v>
      </c>
      <c r="AE59" s="2">
        <v>55581</v>
      </c>
      <c r="AF59" s="2">
        <v>80085</v>
      </c>
      <c r="AG59" s="2">
        <v>96279</v>
      </c>
      <c r="AH59" s="2">
        <v>220511</v>
      </c>
      <c r="AI59" s="2">
        <v>110877</v>
      </c>
      <c r="AJ59" s="7">
        <f t="shared" si="4"/>
        <v>2636298</v>
      </c>
      <c r="AK59" s="22">
        <v>-95946</v>
      </c>
    </row>
    <row r="60" spans="1:37" ht="23.25" customHeight="1">
      <c r="A60" s="5">
        <v>40315</v>
      </c>
      <c r="B60" s="3">
        <v>9125</v>
      </c>
      <c r="C60" s="2">
        <v>21424</v>
      </c>
      <c r="D60" s="2">
        <v>27016</v>
      </c>
      <c r="E60" s="2">
        <v>30047</v>
      </c>
      <c r="F60" s="2">
        <v>18366</v>
      </c>
      <c r="G60" s="2">
        <v>11619</v>
      </c>
      <c r="H60" s="2">
        <v>26761</v>
      </c>
      <c r="I60" s="2">
        <v>137877</v>
      </c>
      <c r="J60" s="2">
        <v>117879</v>
      </c>
      <c r="K60" s="2">
        <v>120979</v>
      </c>
      <c r="L60" s="2">
        <v>88489</v>
      </c>
      <c r="M60" s="2">
        <v>83439</v>
      </c>
      <c r="N60" s="2">
        <v>96972</v>
      </c>
      <c r="O60" s="2">
        <v>115879</v>
      </c>
      <c r="P60" s="2">
        <v>126104</v>
      </c>
      <c r="Q60" s="2">
        <v>60020</v>
      </c>
      <c r="R60" s="2">
        <v>106801</v>
      </c>
      <c r="S60" s="2">
        <v>222263</v>
      </c>
      <c r="T60" s="2">
        <v>82214</v>
      </c>
      <c r="U60" s="2">
        <v>60283</v>
      </c>
      <c r="V60" s="2">
        <v>44368</v>
      </c>
      <c r="W60" s="2">
        <v>38681</v>
      </c>
      <c r="X60" s="2">
        <v>72803</v>
      </c>
      <c r="Y60" s="2">
        <v>72331</v>
      </c>
      <c r="Z60" s="2">
        <v>49523</v>
      </c>
      <c r="AA60" s="2">
        <v>74593</v>
      </c>
      <c r="AB60" s="2">
        <v>60259</v>
      </c>
      <c r="AC60" s="2">
        <v>85787</v>
      </c>
      <c r="AD60" s="2">
        <v>83929</v>
      </c>
      <c r="AE60" s="2">
        <v>116540</v>
      </c>
      <c r="AF60" s="2">
        <v>90948</v>
      </c>
      <c r="AG60" s="2">
        <v>133811</v>
      </c>
      <c r="AH60" s="2">
        <v>151331</v>
      </c>
      <c r="AI60" s="2">
        <v>84650</v>
      </c>
      <c r="AJ60" s="7">
        <f t="shared" si="4"/>
        <v>2635499</v>
      </c>
      <c r="AK60" s="22">
        <v>12769</v>
      </c>
    </row>
    <row r="61" spans="1:37" ht="23.25" customHeight="1">
      <c r="A61" s="5">
        <v>40316</v>
      </c>
      <c r="B61" s="3">
        <v>17865</v>
      </c>
      <c r="C61" s="2">
        <v>26772</v>
      </c>
      <c r="D61" s="2">
        <v>10353</v>
      </c>
      <c r="E61" s="2">
        <v>22590</v>
      </c>
      <c r="F61" s="2">
        <v>16278</v>
      </c>
      <c r="G61" s="2">
        <v>15383</v>
      </c>
      <c r="H61" s="2">
        <v>22058</v>
      </c>
      <c r="I61" s="2">
        <v>116061</v>
      </c>
      <c r="J61" s="2">
        <v>100799</v>
      </c>
      <c r="K61" s="2">
        <v>131103</v>
      </c>
      <c r="L61" s="2">
        <v>77609</v>
      </c>
      <c r="M61" s="2">
        <v>129381</v>
      </c>
      <c r="N61" s="2">
        <v>162526</v>
      </c>
      <c r="O61" s="2">
        <v>91506</v>
      </c>
      <c r="P61" s="2">
        <v>62002</v>
      </c>
      <c r="Q61" s="2">
        <v>81775</v>
      </c>
      <c r="R61" s="2">
        <v>70836</v>
      </c>
      <c r="S61" s="2">
        <v>89693</v>
      </c>
      <c r="T61" s="2">
        <v>51418</v>
      </c>
      <c r="U61" s="2">
        <v>37362</v>
      </c>
      <c r="V61" s="2">
        <v>79676</v>
      </c>
      <c r="W61" s="2">
        <v>142458</v>
      </c>
      <c r="X61" s="2">
        <v>73208</v>
      </c>
      <c r="Y61" s="2">
        <v>90442</v>
      </c>
      <c r="Z61" s="2">
        <v>101514</v>
      </c>
      <c r="AA61" s="2">
        <v>80919</v>
      </c>
      <c r="AB61" s="2">
        <v>96444</v>
      </c>
      <c r="AC61" s="2">
        <v>148784</v>
      </c>
      <c r="AD61" s="2">
        <v>109230</v>
      </c>
      <c r="AE61" s="2">
        <v>134289</v>
      </c>
      <c r="AF61" s="2">
        <v>108978</v>
      </c>
      <c r="AG61" s="2">
        <v>106721</v>
      </c>
      <c r="AH61" s="2">
        <v>164919</v>
      </c>
      <c r="AI61" s="2">
        <v>114166</v>
      </c>
      <c r="AJ61" s="7">
        <f t="shared" si="4"/>
        <v>2807538</v>
      </c>
      <c r="AK61" s="22">
        <v>-69530</v>
      </c>
    </row>
    <row r="62" spans="1:37" ht="23.25" customHeight="1">
      <c r="A62" s="5">
        <v>40317</v>
      </c>
      <c r="B62" s="3">
        <v>9678</v>
      </c>
      <c r="C62" s="2">
        <v>23638</v>
      </c>
      <c r="D62" s="2">
        <v>36978</v>
      </c>
      <c r="E62" s="2">
        <v>27490</v>
      </c>
      <c r="F62" s="2">
        <v>32550</v>
      </c>
      <c r="G62" s="2">
        <v>31829</v>
      </c>
      <c r="H62" s="2">
        <v>31573</v>
      </c>
      <c r="I62" s="2">
        <v>181450</v>
      </c>
      <c r="J62" s="2">
        <v>174664</v>
      </c>
      <c r="K62" s="2">
        <v>179166</v>
      </c>
      <c r="L62" s="2">
        <v>267124</v>
      </c>
      <c r="M62" s="2">
        <v>156895</v>
      </c>
      <c r="N62" s="2">
        <v>115250</v>
      </c>
      <c r="O62" s="2">
        <v>75028</v>
      </c>
      <c r="P62" s="2">
        <v>133415</v>
      </c>
      <c r="Q62" s="2">
        <v>103078</v>
      </c>
      <c r="R62" s="2">
        <v>145134</v>
      </c>
      <c r="S62" s="2">
        <v>82341</v>
      </c>
      <c r="T62" s="2">
        <v>96993</v>
      </c>
      <c r="U62" s="2">
        <v>59505</v>
      </c>
      <c r="V62" s="2">
        <v>64628</v>
      </c>
      <c r="W62" s="2">
        <v>79366</v>
      </c>
      <c r="X62" s="2">
        <v>90644</v>
      </c>
      <c r="Y62" s="2">
        <v>63088</v>
      </c>
      <c r="Z62" s="2">
        <v>69200</v>
      </c>
      <c r="AA62" s="2">
        <v>75793</v>
      </c>
      <c r="AB62" s="2">
        <v>61070</v>
      </c>
      <c r="AC62" s="2">
        <v>61656</v>
      </c>
      <c r="AD62" s="2">
        <v>64582</v>
      </c>
      <c r="AE62" s="2">
        <v>94606</v>
      </c>
      <c r="AF62" s="2">
        <v>97567</v>
      </c>
      <c r="AG62" s="2">
        <v>136561</v>
      </c>
      <c r="AH62" s="2">
        <v>150666</v>
      </c>
      <c r="AI62" s="2">
        <v>111651</v>
      </c>
      <c r="AJ62" s="7">
        <f t="shared" si="4"/>
        <v>3087073</v>
      </c>
      <c r="AK62" s="22">
        <v>-29152</v>
      </c>
    </row>
    <row r="63" spans="1:37" ht="23.25" customHeight="1">
      <c r="A63" s="5">
        <v>40318</v>
      </c>
      <c r="B63" s="3">
        <v>25631</v>
      </c>
      <c r="C63" s="2">
        <v>28840</v>
      </c>
      <c r="D63" s="2">
        <v>24054</v>
      </c>
      <c r="E63" s="2">
        <v>85583</v>
      </c>
      <c r="F63" s="2">
        <v>27357</v>
      </c>
      <c r="G63" s="2">
        <v>37998</v>
      </c>
      <c r="H63" s="2">
        <v>46783</v>
      </c>
      <c r="I63" s="2">
        <v>208306</v>
      </c>
      <c r="J63" s="2">
        <v>154680</v>
      </c>
      <c r="K63" s="2">
        <v>203873</v>
      </c>
      <c r="L63" s="2">
        <v>267979</v>
      </c>
      <c r="M63" s="2">
        <v>158672</v>
      </c>
      <c r="N63" s="2">
        <v>109118</v>
      </c>
      <c r="O63" s="2">
        <v>113419</v>
      </c>
      <c r="P63" s="2">
        <v>120164</v>
      </c>
      <c r="Q63" s="2">
        <v>104593</v>
      </c>
      <c r="R63" s="2">
        <v>85195</v>
      </c>
      <c r="S63" s="2">
        <v>81704</v>
      </c>
      <c r="T63" s="2">
        <v>87415</v>
      </c>
      <c r="U63" s="2">
        <v>56583</v>
      </c>
      <c r="V63" s="2">
        <v>116470</v>
      </c>
      <c r="W63" s="2">
        <v>128508</v>
      </c>
      <c r="X63" s="2">
        <v>149026</v>
      </c>
      <c r="Y63" s="2">
        <v>125278</v>
      </c>
      <c r="Z63" s="2">
        <v>95044</v>
      </c>
      <c r="AA63" s="2">
        <v>116377</v>
      </c>
      <c r="AB63" s="2">
        <v>116435</v>
      </c>
      <c r="AC63" s="2">
        <v>150778</v>
      </c>
      <c r="AD63" s="2">
        <v>148099</v>
      </c>
      <c r="AE63" s="2">
        <v>105522</v>
      </c>
      <c r="AF63" s="2">
        <v>99983</v>
      </c>
      <c r="AG63" s="2">
        <v>103125</v>
      </c>
      <c r="AH63" s="2">
        <v>329458</v>
      </c>
      <c r="AI63" s="2">
        <v>202171</v>
      </c>
      <c r="AJ63" s="7">
        <f t="shared" si="4"/>
        <v>3850113</v>
      </c>
      <c r="AK63" s="22">
        <v>-142785</v>
      </c>
    </row>
    <row r="64" spans="1:37" ht="23.25" customHeight="1">
      <c r="A64" s="5">
        <v>40319</v>
      </c>
      <c r="B64" s="3">
        <v>30050</v>
      </c>
      <c r="C64" s="2">
        <v>24213</v>
      </c>
      <c r="D64" s="2">
        <v>35192</v>
      </c>
      <c r="E64" s="2">
        <v>46452</v>
      </c>
      <c r="F64" s="2">
        <v>38537</v>
      </c>
      <c r="G64" s="2">
        <v>38379</v>
      </c>
      <c r="H64" s="2">
        <v>125573</v>
      </c>
      <c r="I64" s="2">
        <v>345735</v>
      </c>
      <c r="J64" s="2">
        <v>272553</v>
      </c>
      <c r="K64" s="2">
        <v>226250</v>
      </c>
      <c r="L64" s="2">
        <v>155569</v>
      </c>
      <c r="M64" s="2">
        <v>142425</v>
      </c>
      <c r="N64" s="2">
        <v>92403</v>
      </c>
      <c r="O64" s="2">
        <v>86381</v>
      </c>
      <c r="P64" s="2">
        <v>144504</v>
      </c>
      <c r="Q64" s="2">
        <v>129550</v>
      </c>
      <c r="R64" s="2">
        <v>122686</v>
      </c>
      <c r="S64" s="2">
        <v>85242</v>
      </c>
      <c r="T64" s="2">
        <v>56416</v>
      </c>
      <c r="U64" s="2">
        <v>78678</v>
      </c>
      <c r="V64" s="2">
        <v>69018</v>
      </c>
      <c r="W64" s="2">
        <v>74318</v>
      </c>
      <c r="X64" s="2">
        <v>60772</v>
      </c>
      <c r="Y64" s="2">
        <v>45870</v>
      </c>
      <c r="Z64" s="2">
        <v>41802</v>
      </c>
      <c r="AA64" s="2">
        <v>55089</v>
      </c>
      <c r="AB64" s="2">
        <v>77588</v>
      </c>
      <c r="AC64" s="2">
        <v>51643</v>
      </c>
      <c r="AD64" s="2">
        <v>87800</v>
      </c>
      <c r="AE64" s="2">
        <v>67730</v>
      </c>
      <c r="AF64" s="2">
        <v>112310</v>
      </c>
      <c r="AG64" s="2">
        <v>127488</v>
      </c>
      <c r="AH64" s="2">
        <v>238431</v>
      </c>
      <c r="AI64" s="2">
        <v>150375</v>
      </c>
      <c r="AJ64" s="7">
        <f t="shared" si="4"/>
        <v>3401115</v>
      </c>
      <c r="AK64" s="22">
        <v>68629</v>
      </c>
    </row>
    <row r="65" spans="1:38" ht="23.25" customHeight="1">
      <c r="A65" s="5">
        <v>40322</v>
      </c>
      <c r="B65" s="3">
        <v>14943</v>
      </c>
      <c r="C65" s="2">
        <v>10374</v>
      </c>
      <c r="D65" s="2">
        <v>6597</v>
      </c>
      <c r="E65" s="2">
        <v>14042</v>
      </c>
      <c r="F65" s="2">
        <v>25152</v>
      </c>
      <c r="G65" s="2">
        <v>38187</v>
      </c>
      <c r="H65" s="2">
        <v>29297</v>
      </c>
      <c r="I65" s="2">
        <v>161233</v>
      </c>
      <c r="J65" s="2">
        <v>103755</v>
      </c>
      <c r="K65" s="2">
        <v>112060</v>
      </c>
      <c r="L65" s="2">
        <v>72717</v>
      </c>
      <c r="M65" s="2">
        <v>88674</v>
      </c>
      <c r="N65" s="2">
        <v>78763</v>
      </c>
      <c r="O65" s="2">
        <v>56283</v>
      </c>
      <c r="P65" s="2">
        <v>55112</v>
      </c>
      <c r="Q65" s="2">
        <v>53228</v>
      </c>
      <c r="R65" s="2">
        <v>48056</v>
      </c>
      <c r="S65" s="2">
        <v>46898</v>
      </c>
      <c r="T65" s="2">
        <v>39451</v>
      </c>
      <c r="U65" s="2">
        <v>35741</v>
      </c>
      <c r="V65" s="2">
        <v>46616</v>
      </c>
      <c r="W65" s="2">
        <v>36720</v>
      </c>
      <c r="X65" s="2">
        <v>50737</v>
      </c>
      <c r="Y65" s="2">
        <v>38811</v>
      </c>
      <c r="Z65" s="2">
        <v>65231</v>
      </c>
      <c r="AA65" s="2">
        <v>37286</v>
      </c>
      <c r="AB65" s="2">
        <v>26850</v>
      </c>
      <c r="AC65" s="2">
        <v>36506</v>
      </c>
      <c r="AD65" s="2">
        <v>43661</v>
      </c>
      <c r="AE65" s="2">
        <v>80817</v>
      </c>
      <c r="AF65" s="2">
        <v>38737</v>
      </c>
      <c r="AG65" s="2">
        <v>50187</v>
      </c>
      <c r="AH65" s="2">
        <v>189911</v>
      </c>
      <c r="AI65" s="2">
        <v>99146</v>
      </c>
      <c r="AJ65" s="7">
        <f t="shared" si="4"/>
        <v>1885823</v>
      </c>
      <c r="AK65" s="22">
        <v>-39916</v>
      </c>
    </row>
    <row r="66" spans="1:38" ht="23.25" customHeight="1">
      <c r="A66" s="5">
        <v>40323</v>
      </c>
      <c r="B66" s="3">
        <v>14458</v>
      </c>
      <c r="C66" s="2">
        <v>32173</v>
      </c>
      <c r="D66" s="2">
        <v>27957</v>
      </c>
      <c r="E66" s="2">
        <v>23685</v>
      </c>
      <c r="F66" s="2">
        <v>29753</v>
      </c>
      <c r="G66" s="2">
        <v>23671</v>
      </c>
      <c r="H66" s="2">
        <v>31217</v>
      </c>
      <c r="I66" s="2">
        <v>275586</v>
      </c>
      <c r="J66" s="2">
        <v>174236</v>
      </c>
      <c r="K66" s="2">
        <v>195745</v>
      </c>
      <c r="L66" s="2">
        <v>128378</v>
      </c>
      <c r="M66" s="2">
        <v>104883</v>
      </c>
      <c r="N66" s="2">
        <v>97648</v>
      </c>
      <c r="O66" s="2">
        <v>115166</v>
      </c>
      <c r="P66" s="2">
        <v>81710</v>
      </c>
      <c r="Q66" s="2">
        <v>75081</v>
      </c>
      <c r="R66" s="2">
        <v>80263</v>
      </c>
      <c r="S66" s="2">
        <v>89393</v>
      </c>
      <c r="T66" s="2">
        <v>65575</v>
      </c>
      <c r="U66" s="2">
        <v>51518</v>
      </c>
      <c r="V66" s="2">
        <v>41157</v>
      </c>
      <c r="W66" s="2">
        <v>57800</v>
      </c>
      <c r="X66" s="2">
        <v>40839</v>
      </c>
      <c r="Y66" s="2">
        <v>50274</v>
      </c>
      <c r="Z66" s="2">
        <v>41472</v>
      </c>
      <c r="AA66" s="2">
        <v>57672</v>
      </c>
      <c r="AB66" s="2">
        <v>74104</v>
      </c>
      <c r="AC66" s="2">
        <v>92454</v>
      </c>
      <c r="AD66" s="2">
        <v>105806</v>
      </c>
      <c r="AE66" s="2">
        <v>120067</v>
      </c>
      <c r="AF66" s="2">
        <v>126120</v>
      </c>
      <c r="AG66" s="2">
        <v>121306</v>
      </c>
      <c r="AH66" s="2">
        <v>193138</v>
      </c>
      <c r="AI66" s="2">
        <v>126746</v>
      </c>
      <c r="AJ66" s="7">
        <f t="shared" si="4"/>
        <v>2868778</v>
      </c>
      <c r="AK66" s="22">
        <v>29378</v>
      </c>
    </row>
    <row r="67" spans="1:38" ht="23.25" customHeight="1">
      <c r="A67" s="5">
        <v>40324</v>
      </c>
      <c r="B67" s="3">
        <v>5832</v>
      </c>
      <c r="C67" s="2">
        <v>19018</v>
      </c>
      <c r="D67" s="2">
        <v>12638</v>
      </c>
      <c r="E67" s="2">
        <v>41859</v>
      </c>
      <c r="F67" s="2">
        <v>42913</v>
      </c>
      <c r="G67" s="2">
        <v>21660</v>
      </c>
      <c r="H67" s="2">
        <v>42827</v>
      </c>
      <c r="I67" s="2">
        <v>177172</v>
      </c>
      <c r="J67" s="2">
        <v>119803</v>
      </c>
      <c r="K67" s="2">
        <v>133977</v>
      </c>
      <c r="L67" s="2">
        <v>91651</v>
      </c>
      <c r="M67" s="2">
        <v>97086</v>
      </c>
      <c r="N67" s="2">
        <v>89159</v>
      </c>
      <c r="O67" s="2">
        <v>92022</v>
      </c>
      <c r="P67" s="2">
        <v>109122</v>
      </c>
      <c r="Q67" s="2">
        <v>80346</v>
      </c>
      <c r="R67" s="2">
        <v>92617</v>
      </c>
      <c r="S67" s="2">
        <v>45274</v>
      </c>
      <c r="T67" s="2">
        <v>38277</v>
      </c>
      <c r="U67" s="2">
        <v>43602</v>
      </c>
      <c r="V67" s="2">
        <v>41906</v>
      </c>
      <c r="W67" s="2">
        <v>43039</v>
      </c>
      <c r="X67" s="2">
        <v>28856</v>
      </c>
      <c r="Y67" s="2">
        <v>28855</v>
      </c>
      <c r="Z67" s="2">
        <v>44589</v>
      </c>
      <c r="AA67" s="2">
        <v>31938</v>
      </c>
      <c r="AB67" s="2">
        <v>32705</v>
      </c>
      <c r="AC67" s="2">
        <v>51749</v>
      </c>
      <c r="AD67" s="2">
        <v>113628</v>
      </c>
      <c r="AE67" s="2">
        <v>97242</v>
      </c>
      <c r="AF67" s="2">
        <v>73195</v>
      </c>
      <c r="AG67" s="2">
        <v>178437</v>
      </c>
      <c r="AH67" s="2">
        <v>163373</v>
      </c>
      <c r="AI67" s="2">
        <v>143020</v>
      </c>
      <c r="AJ67" s="7">
        <f t="shared" si="4"/>
        <v>2390040</v>
      </c>
      <c r="AK67" s="22">
        <v>-56410</v>
      </c>
    </row>
    <row r="68" spans="1:38" ht="23.25" customHeight="1">
      <c r="A68" s="5">
        <v>40325</v>
      </c>
      <c r="B68" s="3">
        <v>12026</v>
      </c>
      <c r="C68" s="2">
        <v>18630</v>
      </c>
      <c r="D68" s="2">
        <v>19731</v>
      </c>
      <c r="E68" s="2">
        <v>73653</v>
      </c>
      <c r="F68" s="2">
        <v>32615</v>
      </c>
      <c r="G68" s="2">
        <v>15375</v>
      </c>
      <c r="H68" s="2">
        <v>26248</v>
      </c>
      <c r="I68" s="2">
        <v>183115</v>
      </c>
      <c r="J68" s="2">
        <v>126370</v>
      </c>
      <c r="K68" s="2">
        <v>108735</v>
      </c>
      <c r="L68" s="2">
        <v>125954</v>
      </c>
      <c r="M68" s="2">
        <v>121615</v>
      </c>
      <c r="N68" s="2">
        <v>81702</v>
      </c>
      <c r="O68" s="2">
        <v>72132</v>
      </c>
      <c r="P68" s="2">
        <v>86445</v>
      </c>
      <c r="Q68" s="2">
        <v>85600</v>
      </c>
      <c r="R68" s="2">
        <v>42313</v>
      </c>
      <c r="S68" s="2">
        <v>35836</v>
      </c>
      <c r="T68" s="2">
        <v>39077</v>
      </c>
      <c r="U68" s="2">
        <v>24192</v>
      </c>
      <c r="V68" s="2">
        <v>28769</v>
      </c>
      <c r="W68" s="2">
        <v>60404</v>
      </c>
      <c r="X68" s="2">
        <v>37466</v>
      </c>
      <c r="Y68" s="2">
        <v>44521</v>
      </c>
      <c r="Z68" s="2">
        <v>33443</v>
      </c>
      <c r="AA68" s="2">
        <v>60934</v>
      </c>
      <c r="AB68" s="2">
        <v>51525</v>
      </c>
      <c r="AC68" s="2">
        <v>33288</v>
      </c>
      <c r="AD68" s="2">
        <v>39575</v>
      </c>
      <c r="AE68" s="2">
        <v>39923</v>
      </c>
      <c r="AF68" s="2">
        <v>63198</v>
      </c>
      <c r="AG68" s="2">
        <v>67177</v>
      </c>
      <c r="AH68" s="2">
        <v>185118</v>
      </c>
      <c r="AI68" s="2">
        <v>128473</v>
      </c>
      <c r="AJ68" s="7">
        <f t="shared" si="4"/>
        <v>2081138</v>
      </c>
      <c r="AK68" s="22">
        <v>139565</v>
      </c>
    </row>
    <row r="69" spans="1:38" ht="23.25" customHeight="1">
      <c r="A69" s="5">
        <v>40326</v>
      </c>
      <c r="B69" s="3">
        <v>20228</v>
      </c>
      <c r="C69" s="2">
        <v>11869</v>
      </c>
      <c r="D69" s="2">
        <v>18439</v>
      </c>
      <c r="E69" s="2">
        <v>24554</v>
      </c>
      <c r="F69" s="2">
        <v>13903</v>
      </c>
      <c r="G69" s="2">
        <v>17793</v>
      </c>
      <c r="H69" s="2">
        <v>13821</v>
      </c>
      <c r="I69" s="2">
        <v>146173</v>
      </c>
      <c r="J69" s="2">
        <v>101117</v>
      </c>
      <c r="K69" s="2">
        <v>77194</v>
      </c>
      <c r="L69" s="2">
        <v>59430</v>
      </c>
      <c r="M69" s="2">
        <v>60893</v>
      </c>
      <c r="N69" s="2">
        <v>87759</v>
      </c>
      <c r="O69" s="2">
        <v>68545</v>
      </c>
      <c r="P69" s="2">
        <v>81330</v>
      </c>
      <c r="Q69" s="2">
        <v>47317</v>
      </c>
      <c r="R69" s="2">
        <v>43482</v>
      </c>
      <c r="S69" s="2">
        <v>31451</v>
      </c>
      <c r="T69" s="2">
        <v>24567</v>
      </c>
      <c r="U69" s="2">
        <v>145586</v>
      </c>
      <c r="V69" s="2">
        <v>118171</v>
      </c>
      <c r="W69" s="2">
        <v>50013</v>
      </c>
      <c r="X69" s="2">
        <v>28447</v>
      </c>
      <c r="Y69" s="2">
        <v>27976</v>
      </c>
      <c r="Z69" s="2">
        <v>36650</v>
      </c>
      <c r="AA69" s="2">
        <v>72155</v>
      </c>
      <c r="AB69" s="2">
        <v>30062</v>
      </c>
      <c r="AC69" s="2">
        <v>36825</v>
      </c>
      <c r="AD69" s="2">
        <v>73866</v>
      </c>
      <c r="AE69" s="2">
        <v>36142</v>
      </c>
      <c r="AF69" s="2">
        <v>68743</v>
      </c>
      <c r="AG69" s="2">
        <v>59825</v>
      </c>
      <c r="AH69" s="2">
        <v>231639</v>
      </c>
      <c r="AI69" s="2">
        <v>192763</v>
      </c>
      <c r="AJ69" s="7">
        <f t="shared" si="4"/>
        <v>2083638</v>
      </c>
      <c r="AK69" s="22">
        <v>-50342</v>
      </c>
      <c r="AL69">
        <f>SUM(AK50:AK69)</f>
        <v>-455735</v>
      </c>
    </row>
    <row r="70" spans="1:38" ht="23.25" customHeight="1">
      <c r="A70" s="5">
        <v>40330</v>
      </c>
      <c r="B70" s="3">
        <v>16317</v>
      </c>
      <c r="C70" s="2">
        <v>12236</v>
      </c>
      <c r="D70" s="2">
        <v>12549</v>
      </c>
      <c r="E70" s="2">
        <v>10984</v>
      </c>
      <c r="F70" s="2">
        <v>7837</v>
      </c>
      <c r="G70" s="2">
        <v>13367</v>
      </c>
      <c r="H70" s="2">
        <v>34866</v>
      </c>
      <c r="I70" s="2">
        <v>146795</v>
      </c>
      <c r="J70" s="2">
        <v>94810</v>
      </c>
      <c r="K70" s="2">
        <v>162585</v>
      </c>
      <c r="L70" s="2">
        <v>133592</v>
      </c>
      <c r="M70" s="2">
        <v>105186</v>
      </c>
      <c r="N70" s="2">
        <v>60855</v>
      </c>
      <c r="O70" s="2">
        <v>75369</v>
      </c>
      <c r="P70" s="2">
        <v>67449</v>
      </c>
      <c r="Q70" s="2">
        <v>62494</v>
      </c>
      <c r="R70" s="2">
        <v>75122</v>
      </c>
      <c r="S70" s="2">
        <v>53428</v>
      </c>
      <c r="T70" s="2">
        <v>40438</v>
      </c>
      <c r="U70" s="2">
        <v>34446</v>
      </c>
      <c r="V70" s="2">
        <v>32913</v>
      </c>
      <c r="W70" s="2">
        <v>32763</v>
      </c>
      <c r="X70" s="2">
        <v>55784</v>
      </c>
      <c r="Y70" s="2">
        <v>43869</v>
      </c>
      <c r="Z70" s="2">
        <v>42078</v>
      </c>
      <c r="AA70" s="2">
        <v>105382</v>
      </c>
      <c r="AB70" s="2">
        <v>57149</v>
      </c>
      <c r="AC70" s="2">
        <v>42031</v>
      </c>
      <c r="AD70" s="2">
        <v>53508</v>
      </c>
      <c r="AE70" s="2">
        <v>53665</v>
      </c>
      <c r="AF70" s="2">
        <v>108575</v>
      </c>
      <c r="AG70" s="2">
        <v>75799</v>
      </c>
      <c r="AH70" s="2">
        <v>230169</v>
      </c>
      <c r="AI70" s="2">
        <v>111493</v>
      </c>
      <c r="AJ70" s="7">
        <f t="shared" si="4"/>
        <v>2213817</v>
      </c>
      <c r="AK70" s="22">
        <v>-48711</v>
      </c>
    </row>
    <row r="71" spans="1:38" ht="23.25" customHeight="1">
      <c r="A71" s="5">
        <v>40331</v>
      </c>
      <c r="B71" s="3">
        <v>9335</v>
      </c>
      <c r="C71" s="2">
        <v>7192</v>
      </c>
      <c r="D71" s="2">
        <v>11881</v>
      </c>
      <c r="E71" s="2">
        <v>18862</v>
      </c>
      <c r="F71" s="2">
        <v>14040</v>
      </c>
      <c r="G71" s="2">
        <v>17188</v>
      </c>
      <c r="H71" s="2">
        <v>17641</v>
      </c>
      <c r="I71" s="2">
        <v>145440</v>
      </c>
      <c r="J71" s="2">
        <v>100056</v>
      </c>
      <c r="K71" s="2">
        <v>120731</v>
      </c>
      <c r="L71" s="2">
        <v>101767</v>
      </c>
      <c r="M71" s="2">
        <v>76859</v>
      </c>
      <c r="N71" s="2">
        <v>67300</v>
      </c>
      <c r="O71" s="2">
        <v>73199</v>
      </c>
      <c r="P71" s="2">
        <v>64411</v>
      </c>
      <c r="Q71" s="2">
        <v>58744</v>
      </c>
      <c r="R71" s="2">
        <v>51159</v>
      </c>
      <c r="S71" s="2">
        <v>41096</v>
      </c>
      <c r="T71" s="2">
        <v>28855</v>
      </c>
      <c r="U71" s="2">
        <v>19246</v>
      </c>
      <c r="V71" s="2">
        <v>25709</v>
      </c>
      <c r="W71" s="2">
        <v>30075</v>
      </c>
      <c r="X71" s="2">
        <v>30909</v>
      </c>
      <c r="Y71" s="2">
        <v>28868</v>
      </c>
      <c r="Z71" s="2">
        <v>37111</v>
      </c>
      <c r="AA71" s="2">
        <v>40123</v>
      </c>
      <c r="AB71" s="2">
        <v>50770</v>
      </c>
      <c r="AC71" s="2">
        <v>72697</v>
      </c>
      <c r="AD71" s="2">
        <v>80877</v>
      </c>
      <c r="AE71" s="2">
        <v>83983</v>
      </c>
      <c r="AF71" s="2">
        <v>55851</v>
      </c>
      <c r="AG71" s="2">
        <v>98015</v>
      </c>
      <c r="AH71" s="2">
        <v>174747</v>
      </c>
      <c r="AI71" s="2">
        <v>100249</v>
      </c>
      <c r="AJ71" s="7">
        <f t="shared" si="4"/>
        <v>1907716</v>
      </c>
      <c r="AK71" s="22">
        <v>115800</v>
      </c>
    </row>
    <row r="72" spans="1:38" ht="23.25" customHeight="1">
      <c r="A72" s="5">
        <v>40332</v>
      </c>
      <c r="B72" s="3">
        <v>8316</v>
      </c>
      <c r="C72" s="2">
        <v>9557</v>
      </c>
      <c r="D72" s="2">
        <v>21658</v>
      </c>
      <c r="E72" s="2">
        <v>17184</v>
      </c>
      <c r="F72" s="2">
        <v>17450</v>
      </c>
      <c r="G72" s="2">
        <v>12792</v>
      </c>
      <c r="H72" s="2">
        <v>13748</v>
      </c>
      <c r="I72" s="2">
        <v>126283</v>
      </c>
      <c r="J72" s="2">
        <v>89487</v>
      </c>
      <c r="K72" s="2">
        <v>98165</v>
      </c>
      <c r="L72" s="2">
        <v>95992</v>
      </c>
      <c r="M72" s="2">
        <v>98733</v>
      </c>
      <c r="N72" s="2">
        <v>67125</v>
      </c>
      <c r="O72" s="2">
        <v>54242</v>
      </c>
      <c r="P72" s="2">
        <v>50007</v>
      </c>
      <c r="Q72" s="2">
        <v>48440</v>
      </c>
      <c r="R72" s="2">
        <v>36647</v>
      </c>
      <c r="S72" s="2">
        <v>64432</v>
      </c>
      <c r="T72" s="2">
        <v>93268</v>
      </c>
      <c r="U72" s="2">
        <v>57136</v>
      </c>
      <c r="V72" s="2">
        <v>32057</v>
      </c>
      <c r="W72" s="2">
        <v>30439</v>
      </c>
      <c r="X72" s="2">
        <v>25515</v>
      </c>
      <c r="Y72" s="2">
        <v>37978</v>
      </c>
      <c r="Z72" s="2">
        <v>42080</v>
      </c>
      <c r="AA72" s="2">
        <v>51871</v>
      </c>
      <c r="AB72" s="2">
        <v>56639</v>
      </c>
      <c r="AC72" s="2">
        <v>52540</v>
      </c>
      <c r="AD72" s="2">
        <v>41328</v>
      </c>
      <c r="AE72" s="2">
        <v>50605</v>
      </c>
      <c r="AF72" s="2">
        <v>56117</v>
      </c>
      <c r="AG72" s="2">
        <v>56838</v>
      </c>
      <c r="AH72" s="2">
        <v>90983</v>
      </c>
      <c r="AI72" s="2">
        <v>70758</v>
      </c>
      <c r="AJ72" s="7">
        <f t="shared" si="4"/>
        <v>1719695</v>
      </c>
      <c r="AK72" s="22">
        <v>-8322</v>
      </c>
    </row>
    <row r="73" spans="1:38" ht="23.25" customHeight="1">
      <c r="A73" s="5">
        <v>40333</v>
      </c>
      <c r="B73" s="3">
        <v>22223</v>
      </c>
      <c r="C73" s="2">
        <v>18900</v>
      </c>
      <c r="D73" s="2">
        <v>23183</v>
      </c>
      <c r="E73" s="2">
        <v>214716</v>
      </c>
      <c r="F73" s="2">
        <v>73199</v>
      </c>
      <c r="G73" s="2">
        <v>47199</v>
      </c>
      <c r="H73" s="2">
        <v>37001</v>
      </c>
      <c r="I73" s="2">
        <v>167266</v>
      </c>
      <c r="J73" s="2">
        <v>145581</v>
      </c>
      <c r="K73" s="2">
        <v>113117</v>
      </c>
      <c r="L73" s="2">
        <v>113783</v>
      </c>
      <c r="M73" s="2">
        <v>91501</v>
      </c>
      <c r="N73" s="2">
        <v>66176</v>
      </c>
      <c r="O73" s="2">
        <v>58390</v>
      </c>
      <c r="P73" s="2">
        <v>102576</v>
      </c>
      <c r="Q73" s="2">
        <v>77458</v>
      </c>
      <c r="R73" s="2">
        <v>47881</v>
      </c>
      <c r="S73" s="2">
        <v>120702</v>
      </c>
      <c r="T73" s="2">
        <v>36623</v>
      </c>
      <c r="U73" s="2">
        <v>38156</v>
      </c>
      <c r="V73" s="2">
        <v>42671</v>
      </c>
      <c r="W73" s="2">
        <v>35364</v>
      </c>
      <c r="X73" s="2">
        <v>55403</v>
      </c>
      <c r="Y73" s="2">
        <v>49304</v>
      </c>
      <c r="Z73" s="2">
        <v>52729</v>
      </c>
      <c r="AA73" s="2">
        <v>61142</v>
      </c>
      <c r="AB73" s="2">
        <v>77492</v>
      </c>
      <c r="AC73" s="2">
        <v>60460</v>
      </c>
      <c r="AD73" s="2">
        <v>159930</v>
      </c>
      <c r="AE73" s="2">
        <v>107646</v>
      </c>
      <c r="AF73" s="2">
        <v>89699</v>
      </c>
      <c r="AG73" s="2">
        <v>132573</v>
      </c>
      <c r="AH73" s="2">
        <v>232144</v>
      </c>
      <c r="AI73" s="2">
        <v>144215</v>
      </c>
      <c r="AJ73" s="7">
        <f t="shared" si="4"/>
        <v>2637381</v>
      </c>
      <c r="AK73" s="22">
        <v>-149076</v>
      </c>
    </row>
    <row r="74" spans="1:38" ht="23.25" customHeight="1">
      <c r="A74" s="5">
        <v>40336</v>
      </c>
      <c r="B74" s="3">
        <v>8944</v>
      </c>
      <c r="C74" s="2">
        <v>7083</v>
      </c>
      <c r="D74" s="2">
        <v>17661</v>
      </c>
      <c r="E74" s="2">
        <v>17259</v>
      </c>
      <c r="F74" s="2">
        <v>9009</v>
      </c>
      <c r="G74" s="2">
        <v>13853</v>
      </c>
      <c r="H74" s="2">
        <v>35197</v>
      </c>
      <c r="I74" s="2">
        <v>147322</v>
      </c>
      <c r="J74" s="2">
        <v>122230</v>
      </c>
      <c r="K74" s="2">
        <v>101090</v>
      </c>
      <c r="L74" s="2">
        <v>71311</v>
      </c>
      <c r="M74" s="2">
        <v>91800</v>
      </c>
      <c r="N74" s="2">
        <v>114964</v>
      </c>
      <c r="O74" s="2">
        <v>80480</v>
      </c>
      <c r="P74" s="2">
        <v>74782</v>
      </c>
      <c r="Q74" s="2">
        <v>61651</v>
      </c>
      <c r="R74" s="2">
        <v>37566</v>
      </c>
      <c r="S74" s="2">
        <v>59370</v>
      </c>
      <c r="T74" s="2">
        <v>31895</v>
      </c>
      <c r="U74" s="2">
        <v>16991</v>
      </c>
      <c r="V74" s="2">
        <v>25802</v>
      </c>
      <c r="W74" s="2">
        <v>21034</v>
      </c>
      <c r="X74" s="2">
        <v>30437</v>
      </c>
      <c r="Y74" s="2">
        <v>37458</v>
      </c>
      <c r="Z74" s="2">
        <v>45531</v>
      </c>
      <c r="AA74" s="2">
        <v>36035</v>
      </c>
      <c r="AB74" s="2">
        <v>43516</v>
      </c>
      <c r="AC74" s="2">
        <v>52914</v>
      </c>
      <c r="AD74" s="2">
        <v>69513</v>
      </c>
      <c r="AE74" s="2">
        <v>68099</v>
      </c>
      <c r="AF74" s="2">
        <v>112721</v>
      </c>
      <c r="AG74" s="2">
        <v>127049</v>
      </c>
      <c r="AH74" s="2">
        <v>148689</v>
      </c>
      <c r="AI74" s="2">
        <v>116310</v>
      </c>
      <c r="AJ74" s="7">
        <f t="shared" si="4"/>
        <v>2004619</v>
      </c>
      <c r="AK74" s="22">
        <v>-71332</v>
      </c>
    </row>
    <row r="75" spans="1:38" ht="23.25" customHeight="1">
      <c r="A75" s="5">
        <v>40337</v>
      </c>
      <c r="B75" s="3">
        <v>6129</v>
      </c>
      <c r="C75" s="2">
        <v>10125</v>
      </c>
      <c r="D75" s="2">
        <v>16926</v>
      </c>
      <c r="E75" s="2">
        <v>19785</v>
      </c>
      <c r="F75" s="2">
        <v>22371</v>
      </c>
      <c r="G75" s="2">
        <v>12477</v>
      </c>
      <c r="H75" s="2">
        <v>17461</v>
      </c>
      <c r="I75" s="2">
        <v>136471</v>
      </c>
      <c r="J75" s="2">
        <v>162081</v>
      </c>
      <c r="K75" s="2">
        <v>135885</v>
      </c>
      <c r="L75" s="2">
        <v>138064</v>
      </c>
      <c r="M75" s="2">
        <v>152466</v>
      </c>
      <c r="N75" s="2">
        <v>141686</v>
      </c>
      <c r="O75" s="2">
        <v>155700</v>
      </c>
      <c r="P75" s="2">
        <v>169330</v>
      </c>
      <c r="Q75" s="2">
        <v>114080</v>
      </c>
      <c r="R75" s="2">
        <v>121987</v>
      </c>
      <c r="S75" s="2">
        <v>69983</v>
      </c>
      <c r="T75" s="2">
        <v>50611</v>
      </c>
      <c r="U75" s="2">
        <v>45501</v>
      </c>
      <c r="V75" s="2">
        <v>51082</v>
      </c>
      <c r="W75" s="2">
        <v>52722</v>
      </c>
      <c r="X75" s="2">
        <v>45343</v>
      </c>
      <c r="Y75" s="2">
        <v>81822</v>
      </c>
      <c r="Z75" s="2">
        <v>86952</v>
      </c>
      <c r="AA75" s="2">
        <v>61958</v>
      </c>
      <c r="AB75" s="2">
        <v>101488</v>
      </c>
      <c r="AC75" s="2">
        <v>98311</v>
      </c>
      <c r="AD75" s="2">
        <v>84539</v>
      </c>
      <c r="AE75" s="2">
        <v>67246</v>
      </c>
      <c r="AF75" s="2">
        <v>111092</v>
      </c>
      <c r="AG75" s="2">
        <v>147406</v>
      </c>
      <c r="AH75" s="2">
        <v>198907</v>
      </c>
      <c r="AI75" s="2">
        <v>106197</v>
      </c>
      <c r="AJ75" s="7">
        <f t="shared" si="4"/>
        <v>2941219</v>
      </c>
      <c r="AK75" s="22">
        <v>12134</v>
      </c>
    </row>
    <row r="76" spans="1:38" ht="23.25" customHeight="1">
      <c r="A76" s="5">
        <v>40338</v>
      </c>
      <c r="B76" s="3">
        <v>15618</v>
      </c>
      <c r="C76" s="2">
        <v>17841</v>
      </c>
      <c r="D76" s="2">
        <v>19209</v>
      </c>
      <c r="E76" s="2">
        <v>20384</v>
      </c>
      <c r="F76" s="2">
        <v>15008</v>
      </c>
      <c r="G76" s="2">
        <v>19650</v>
      </c>
      <c r="H76" s="2">
        <v>25860</v>
      </c>
      <c r="I76" s="2">
        <v>149841</v>
      </c>
      <c r="J76" s="2">
        <v>135922</v>
      </c>
      <c r="K76" s="2">
        <v>109449</v>
      </c>
      <c r="L76" s="2">
        <v>62474</v>
      </c>
      <c r="M76" s="2">
        <v>78037</v>
      </c>
      <c r="N76" s="2">
        <v>99885</v>
      </c>
      <c r="O76" s="2">
        <v>136934</v>
      </c>
      <c r="P76" s="2">
        <v>119534</v>
      </c>
      <c r="Q76" s="2">
        <v>61734</v>
      </c>
      <c r="R76" s="2">
        <v>54924</v>
      </c>
      <c r="S76" s="2">
        <v>30949</v>
      </c>
      <c r="T76" s="2">
        <v>27567</v>
      </c>
      <c r="U76" s="2">
        <v>36437</v>
      </c>
      <c r="V76" s="2">
        <v>31974</v>
      </c>
      <c r="W76" s="2">
        <v>37650</v>
      </c>
      <c r="X76" s="2">
        <v>33560</v>
      </c>
      <c r="Y76" s="2">
        <v>61688</v>
      </c>
      <c r="Z76" s="2">
        <v>45472</v>
      </c>
      <c r="AA76" s="2">
        <v>89835</v>
      </c>
      <c r="AB76" s="2">
        <v>62330</v>
      </c>
      <c r="AC76" s="2">
        <v>47608</v>
      </c>
      <c r="AD76" s="2">
        <v>111709</v>
      </c>
      <c r="AE76" s="2">
        <v>112553</v>
      </c>
      <c r="AF76" s="2">
        <v>145714</v>
      </c>
      <c r="AG76" s="2">
        <v>132643</v>
      </c>
      <c r="AH76" s="2">
        <v>203099</v>
      </c>
      <c r="AI76" s="2">
        <v>91195</v>
      </c>
      <c r="AJ76" s="7">
        <f t="shared" si="4"/>
        <v>2371235</v>
      </c>
      <c r="AK76" s="22">
        <v>17996</v>
      </c>
    </row>
    <row r="77" spans="1:38" ht="23.25" customHeight="1">
      <c r="A77" s="5">
        <v>40339</v>
      </c>
      <c r="B77" s="3">
        <f>2758+13023</f>
        <v>15781</v>
      </c>
      <c r="C77" s="2">
        <f>2026+10428</f>
        <v>12454</v>
      </c>
      <c r="D77" s="2">
        <f>2922+14615</f>
        <v>17537</v>
      </c>
      <c r="E77" s="2">
        <f>9136+30414</f>
        <v>39550</v>
      </c>
      <c r="F77" s="2">
        <f>15143+34162</f>
        <v>49305</v>
      </c>
      <c r="G77" s="2">
        <f>13467+41864</f>
        <v>55331</v>
      </c>
      <c r="H77" s="2">
        <f>25455+64948</f>
        <v>90403</v>
      </c>
      <c r="I77" s="2">
        <f>25455+123425</f>
        <v>148880</v>
      </c>
      <c r="J77" s="2">
        <f>84487+134471</f>
        <v>218958</v>
      </c>
      <c r="K77" s="2">
        <f>101199+105826</f>
        <v>207025</v>
      </c>
      <c r="L77" s="2">
        <f>76010+75572</f>
        <v>151582</v>
      </c>
      <c r="M77" s="2">
        <f>38003+37234</f>
        <v>75237</v>
      </c>
      <c r="N77" s="2">
        <f>38003+36114</f>
        <v>74117</v>
      </c>
      <c r="O77" s="2">
        <f>36985+42579</f>
        <v>79564</v>
      </c>
      <c r="P77" s="2">
        <f>37706+30557</f>
        <v>68263</v>
      </c>
      <c r="Q77" s="2">
        <f>21922+51904</f>
        <v>73826</v>
      </c>
      <c r="R77" s="2">
        <f>35265+31847</f>
        <v>67112</v>
      </c>
      <c r="S77" s="2">
        <f>27897+56516</f>
        <v>84413</v>
      </c>
      <c r="T77" s="2">
        <f>34435+41047</f>
        <v>75482</v>
      </c>
      <c r="U77" s="2">
        <f>28850+36382</f>
        <v>65232</v>
      </c>
      <c r="V77" s="2">
        <f>29727+36585</f>
        <v>66312</v>
      </c>
      <c r="W77" s="2">
        <f>29209+27362</f>
        <v>56571</v>
      </c>
      <c r="X77" s="2">
        <f>23406+26483</f>
        <v>49889</v>
      </c>
      <c r="Y77" s="2">
        <f>20645+22545</f>
        <v>43190</v>
      </c>
      <c r="Z77" s="2">
        <f>26071+28164</f>
        <v>54235</v>
      </c>
      <c r="AA77" s="2">
        <f>19317+21987</f>
        <v>41304</v>
      </c>
      <c r="AB77" s="2">
        <f>19043+22438</f>
        <v>41481</v>
      </c>
      <c r="AC77" s="2">
        <f>36083+37427</f>
        <v>73510</v>
      </c>
      <c r="AD77" s="2">
        <f>34374+28166</f>
        <v>62540</v>
      </c>
      <c r="AE77" s="2">
        <f>40075+33469</f>
        <v>73544</v>
      </c>
      <c r="AF77" s="2">
        <f>61307+52940</f>
        <v>114247</v>
      </c>
      <c r="AG77" s="2">
        <f>46101+36849</f>
        <v>82950</v>
      </c>
      <c r="AH77" s="2">
        <f>89529+99765</f>
        <v>189294</v>
      </c>
      <c r="AI77" s="2">
        <f>76805+80713</f>
        <v>157518</v>
      </c>
      <c r="AJ77" s="7">
        <f t="shared" si="4"/>
        <v>2691315</v>
      </c>
      <c r="AK77" s="22">
        <f>68018+29634</f>
        <v>97652</v>
      </c>
    </row>
    <row r="78" spans="1:38" ht="23.25" customHeight="1">
      <c r="A78" s="5">
        <v>40340</v>
      </c>
      <c r="B78" s="3">
        <v>8247</v>
      </c>
      <c r="C78" s="2">
        <v>5465</v>
      </c>
      <c r="D78" s="2">
        <v>8819</v>
      </c>
      <c r="E78" s="2">
        <v>71632</v>
      </c>
      <c r="F78" s="2">
        <v>42665</v>
      </c>
      <c r="G78" s="2">
        <v>41841</v>
      </c>
      <c r="H78" s="2">
        <v>22012</v>
      </c>
      <c r="I78" s="2">
        <v>117330</v>
      </c>
      <c r="J78" s="2">
        <v>108680</v>
      </c>
      <c r="K78" s="2">
        <v>138973</v>
      </c>
      <c r="L78" s="2">
        <v>68343</v>
      </c>
      <c r="M78" s="2">
        <v>56020</v>
      </c>
      <c r="N78" s="2">
        <v>67957</v>
      </c>
      <c r="O78" s="2">
        <v>71157</v>
      </c>
      <c r="P78" s="2">
        <v>65995</v>
      </c>
      <c r="Q78" s="2">
        <v>55063</v>
      </c>
      <c r="R78" s="2">
        <v>42288</v>
      </c>
      <c r="S78" s="2">
        <v>27942</v>
      </c>
      <c r="T78" s="2">
        <v>28469</v>
      </c>
      <c r="U78" s="2">
        <v>34256</v>
      </c>
      <c r="V78" s="2">
        <v>22859</v>
      </c>
      <c r="W78" s="2">
        <v>28579</v>
      </c>
      <c r="X78" s="2">
        <v>23017</v>
      </c>
      <c r="Y78" s="2">
        <v>30961</v>
      </c>
      <c r="Z78" s="2">
        <v>27362</v>
      </c>
      <c r="AA78" s="2">
        <f>6001+26437</f>
        <v>32438</v>
      </c>
      <c r="AB78" s="2">
        <f>12068+41955</f>
        <v>54023</v>
      </c>
      <c r="AC78" s="2">
        <f>4388+19541</f>
        <v>23929</v>
      </c>
      <c r="AD78" s="2">
        <f>7399+34311</f>
        <v>41710</v>
      </c>
      <c r="AE78" s="2">
        <f>9978+35321</f>
        <v>45299</v>
      </c>
      <c r="AF78" s="2">
        <f>10664+44311</f>
        <v>54975</v>
      </c>
      <c r="AG78" s="2">
        <f>23854+76458</f>
        <v>100312</v>
      </c>
      <c r="AH78" s="2">
        <f>43488+121237</f>
        <v>164725</v>
      </c>
      <c r="AI78" s="2">
        <f>29087+75485</f>
        <v>104572</v>
      </c>
      <c r="AJ78" s="7">
        <f t="shared" si="4"/>
        <v>1743752</v>
      </c>
      <c r="AK78" s="22">
        <v>563</v>
      </c>
    </row>
    <row r="79" spans="1:38" ht="23.25" customHeight="1">
      <c r="A79" s="5">
        <v>40343</v>
      </c>
      <c r="B79" s="3">
        <v>3486</v>
      </c>
      <c r="C79" s="2">
        <v>7183</v>
      </c>
      <c r="D79" s="2">
        <v>10219</v>
      </c>
      <c r="E79" s="2">
        <v>11338</v>
      </c>
      <c r="F79" s="2">
        <v>12388</v>
      </c>
      <c r="G79" s="2">
        <v>10909</v>
      </c>
      <c r="H79" s="2">
        <v>18447</v>
      </c>
      <c r="I79" s="2">
        <v>131625</v>
      </c>
      <c r="J79" s="2">
        <v>105418</v>
      </c>
      <c r="K79" s="2">
        <v>90109</v>
      </c>
      <c r="L79" s="2">
        <v>64383</v>
      </c>
      <c r="M79" s="2">
        <v>52975</v>
      </c>
      <c r="N79" s="2">
        <v>69707</v>
      </c>
      <c r="O79" s="2">
        <v>85134</v>
      </c>
      <c r="P79" s="2">
        <v>84231</v>
      </c>
      <c r="Q79" s="2">
        <v>42183</v>
      </c>
      <c r="R79" s="2">
        <v>35631</v>
      </c>
      <c r="S79" s="2">
        <v>35205</v>
      </c>
      <c r="T79" s="2">
        <v>26062</v>
      </c>
      <c r="U79" s="2">
        <v>24744</v>
      </c>
      <c r="V79" s="2">
        <v>46232</v>
      </c>
      <c r="W79" s="2">
        <v>70671</v>
      </c>
      <c r="X79" s="2">
        <v>40169</v>
      </c>
      <c r="Y79" s="2">
        <v>28832</v>
      </c>
      <c r="Z79" s="2">
        <v>53022</v>
      </c>
      <c r="AA79" s="2">
        <v>79003</v>
      </c>
      <c r="AB79" s="2">
        <v>66801</v>
      </c>
      <c r="AC79" s="2">
        <v>54378</v>
      </c>
      <c r="AD79" s="2">
        <v>44175</v>
      </c>
      <c r="AE79" s="2">
        <v>47340</v>
      </c>
      <c r="AF79" s="2">
        <v>54779</v>
      </c>
      <c r="AG79" s="2">
        <v>94643</v>
      </c>
      <c r="AH79" s="2">
        <v>119870</v>
      </c>
      <c r="AI79" s="2">
        <v>63771</v>
      </c>
      <c r="AJ79" s="7">
        <f t="shared" si="4"/>
        <v>1752837</v>
      </c>
      <c r="AK79" s="22">
        <v>-42343</v>
      </c>
    </row>
    <row r="80" spans="1:38" ht="23.25" customHeight="1">
      <c r="A80" s="5">
        <v>40344</v>
      </c>
      <c r="B80" s="3">
        <v>5299</v>
      </c>
      <c r="C80" s="2">
        <v>25328</v>
      </c>
      <c r="D80" s="2">
        <v>14464</v>
      </c>
      <c r="E80" s="2">
        <v>24478</v>
      </c>
      <c r="F80" s="2">
        <v>21199</v>
      </c>
      <c r="G80" s="2">
        <v>17243</v>
      </c>
      <c r="H80" s="2">
        <v>21221</v>
      </c>
      <c r="I80" s="2">
        <v>137836</v>
      </c>
      <c r="J80" s="2">
        <v>111155</v>
      </c>
      <c r="K80" s="2">
        <v>111029</v>
      </c>
      <c r="L80" s="2">
        <v>91048</v>
      </c>
      <c r="M80" s="2">
        <v>83731</v>
      </c>
      <c r="N80" s="2">
        <v>84772</v>
      </c>
      <c r="O80" s="2">
        <v>62859</v>
      </c>
      <c r="P80" s="2">
        <v>49331</v>
      </c>
      <c r="Q80" s="2">
        <v>46123</v>
      </c>
      <c r="R80" s="2">
        <v>57170</v>
      </c>
      <c r="S80" s="2">
        <v>43762</v>
      </c>
      <c r="T80" s="2">
        <v>33640</v>
      </c>
      <c r="U80" s="2">
        <v>33354</v>
      </c>
      <c r="V80" s="2">
        <v>33898</v>
      </c>
      <c r="W80" s="2">
        <v>48414</v>
      </c>
      <c r="X80" s="2">
        <v>72526</v>
      </c>
      <c r="Y80" s="2">
        <v>36187</v>
      </c>
      <c r="Z80" s="2">
        <v>22756</v>
      </c>
      <c r="AA80" s="2">
        <v>53991</v>
      </c>
      <c r="AB80" s="2">
        <v>82543</v>
      </c>
      <c r="AC80" s="2">
        <v>50846</v>
      </c>
      <c r="AD80" s="2">
        <v>35271</v>
      </c>
      <c r="AE80" s="2">
        <v>40663</v>
      </c>
      <c r="AF80" s="2">
        <v>66277</v>
      </c>
      <c r="AG80" s="2">
        <v>86747</v>
      </c>
      <c r="AH80" s="2">
        <v>170464</v>
      </c>
      <c r="AI80" s="2">
        <v>124135</v>
      </c>
      <c r="AJ80" s="7">
        <f t="shared" si="4"/>
        <v>1930191</v>
      </c>
      <c r="AK80" s="22">
        <v>113761</v>
      </c>
    </row>
    <row r="81" spans="1:37" ht="23.25" customHeight="1">
      <c r="A81" s="5">
        <v>40345</v>
      </c>
      <c r="B81" s="3">
        <v>27910</v>
      </c>
      <c r="C81" s="2">
        <v>29587</v>
      </c>
      <c r="D81" s="2">
        <v>19689</v>
      </c>
      <c r="E81" s="2">
        <v>46681</v>
      </c>
      <c r="F81" s="2">
        <v>25466</v>
      </c>
      <c r="G81" s="2">
        <v>21031</v>
      </c>
      <c r="H81" s="2">
        <v>27397</v>
      </c>
      <c r="I81" s="2">
        <v>138721</v>
      </c>
      <c r="J81" s="2">
        <v>107935</v>
      </c>
      <c r="K81" s="2">
        <v>115567</v>
      </c>
      <c r="L81" s="2">
        <v>81500</v>
      </c>
      <c r="M81" s="2">
        <v>101269</v>
      </c>
      <c r="N81" s="2">
        <v>58760</v>
      </c>
      <c r="O81" s="2">
        <v>67489</v>
      </c>
      <c r="P81" s="2">
        <v>89008</v>
      </c>
      <c r="Q81" s="2">
        <v>54632</v>
      </c>
      <c r="R81" s="2">
        <v>47184</v>
      </c>
      <c r="S81" s="2">
        <v>92383</v>
      </c>
      <c r="T81" s="2">
        <v>29682</v>
      </c>
      <c r="U81" s="2">
        <v>36155</v>
      </c>
      <c r="V81" s="2">
        <v>27184</v>
      </c>
      <c r="W81" s="2">
        <v>26771</v>
      </c>
      <c r="X81" s="2">
        <v>38280</v>
      </c>
      <c r="Y81" s="2">
        <v>21017</v>
      </c>
      <c r="Z81" s="2">
        <v>33512</v>
      </c>
      <c r="AA81" s="2">
        <v>55764</v>
      </c>
      <c r="AB81" s="2">
        <v>34747</v>
      </c>
      <c r="AC81" s="2">
        <v>60517</v>
      </c>
      <c r="AD81" s="2">
        <v>48397</v>
      </c>
      <c r="AE81" s="2">
        <v>40858</v>
      </c>
      <c r="AF81" s="2">
        <v>92650</v>
      </c>
      <c r="AG81" s="2">
        <v>82187</v>
      </c>
      <c r="AH81" s="2">
        <v>111620</v>
      </c>
      <c r="AI81" s="2">
        <v>79639</v>
      </c>
      <c r="AJ81" s="7">
        <f t="shared" si="4"/>
        <v>1847322</v>
      </c>
      <c r="AK81" s="22">
        <v>-22653</v>
      </c>
    </row>
    <row r="82" spans="1:37" ht="23.25" customHeight="1">
      <c r="A82" s="5">
        <v>40346</v>
      </c>
      <c r="B82" s="3">
        <v>6248</v>
      </c>
      <c r="C82" s="2">
        <v>8977</v>
      </c>
      <c r="D82" s="2">
        <v>15089</v>
      </c>
      <c r="E82" s="2">
        <v>66973</v>
      </c>
      <c r="F82" s="2">
        <v>30945</v>
      </c>
      <c r="G82" s="2">
        <v>20510</v>
      </c>
      <c r="H82" s="2">
        <v>24196</v>
      </c>
      <c r="I82" s="2">
        <v>134117</v>
      </c>
      <c r="J82" s="2">
        <v>98156</v>
      </c>
      <c r="K82" s="2">
        <v>176569</v>
      </c>
      <c r="L82" s="2">
        <v>151789</v>
      </c>
      <c r="M82" s="2">
        <v>107858</v>
      </c>
      <c r="N82" s="2">
        <v>87731</v>
      </c>
      <c r="O82" s="2">
        <v>97077</v>
      </c>
      <c r="P82" s="2">
        <v>61416</v>
      </c>
      <c r="Q82" s="2">
        <v>47421</v>
      </c>
      <c r="R82" s="2">
        <v>49698</v>
      </c>
      <c r="S82" s="2">
        <v>41549</v>
      </c>
      <c r="T82" s="2">
        <v>41294</v>
      </c>
      <c r="U82" s="2">
        <v>23987</v>
      </c>
      <c r="V82" s="2">
        <v>31823</v>
      </c>
      <c r="W82" s="2">
        <v>28996</v>
      </c>
      <c r="X82" s="2">
        <v>34032</v>
      </c>
      <c r="Y82" s="2">
        <v>29139</v>
      </c>
      <c r="Z82" s="2">
        <v>64043</v>
      </c>
      <c r="AA82" s="2">
        <v>55141</v>
      </c>
      <c r="AB82" s="2">
        <v>36937</v>
      </c>
      <c r="AC82" s="2">
        <v>53163</v>
      </c>
      <c r="AD82" s="2">
        <v>46529</v>
      </c>
      <c r="AE82" s="2">
        <v>81246</v>
      </c>
      <c r="AF82" s="2">
        <v>81764</v>
      </c>
      <c r="AG82" s="2">
        <v>86854</v>
      </c>
      <c r="AH82" s="2">
        <v>206904</v>
      </c>
      <c r="AI82" s="2">
        <v>92531</v>
      </c>
      <c r="AJ82" s="7">
        <f t="shared" si="4"/>
        <v>2123415</v>
      </c>
      <c r="AK82" s="22">
        <v>-19878</v>
      </c>
    </row>
    <row r="83" spans="1:37" ht="23.25" customHeight="1">
      <c r="A83" s="5">
        <v>40347</v>
      </c>
      <c r="B83" s="3">
        <v>5408</v>
      </c>
      <c r="C83" s="2">
        <v>11038</v>
      </c>
      <c r="D83" s="2">
        <v>12002</v>
      </c>
      <c r="E83" s="2">
        <v>12187</v>
      </c>
      <c r="F83" s="2">
        <v>22615</v>
      </c>
      <c r="G83" s="2">
        <v>24772</v>
      </c>
      <c r="H83" s="2">
        <v>62142</v>
      </c>
      <c r="I83" s="2">
        <v>120290</v>
      </c>
      <c r="J83" s="2">
        <v>91051</v>
      </c>
      <c r="K83" s="2">
        <v>93497</v>
      </c>
      <c r="L83" s="2">
        <v>76072</v>
      </c>
      <c r="M83" s="2">
        <v>93383</v>
      </c>
      <c r="N83" s="2">
        <v>69742</v>
      </c>
      <c r="O83" s="2">
        <v>53060</v>
      </c>
      <c r="P83" s="2">
        <v>53940</v>
      </c>
      <c r="Q83" s="2">
        <v>56163</v>
      </c>
      <c r="R83" s="2">
        <v>30687</v>
      </c>
      <c r="S83" s="2">
        <v>30920</v>
      </c>
      <c r="T83" s="2">
        <v>40443</v>
      </c>
      <c r="U83" s="2">
        <v>26248</v>
      </c>
      <c r="V83" s="2">
        <v>21746</v>
      </c>
      <c r="W83" s="2">
        <v>32731</v>
      </c>
      <c r="X83" s="2">
        <v>19443</v>
      </c>
      <c r="Y83" s="2">
        <v>16516</v>
      </c>
      <c r="Z83" s="2">
        <v>24812</v>
      </c>
      <c r="AA83" s="2">
        <v>21918</v>
      </c>
      <c r="AB83" s="2">
        <v>21178</v>
      </c>
      <c r="AC83" s="2">
        <v>22517</v>
      </c>
      <c r="AD83" s="2">
        <v>21464</v>
      </c>
      <c r="AE83" s="2">
        <v>38626</v>
      </c>
      <c r="AF83" s="2">
        <v>28538</v>
      </c>
      <c r="AG83" s="2">
        <v>24560</v>
      </c>
      <c r="AH83" s="2">
        <v>72744</v>
      </c>
      <c r="AI83" s="2">
        <v>92988</v>
      </c>
      <c r="AJ83" s="7">
        <f t="shared" si="4"/>
        <v>1404806</v>
      </c>
      <c r="AK83" s="22">
        <v>-24490</v>
      </c>
    </row>
    <row r="84" spans="1:37" ht="23.25" customHeight="1">
      <c r="A84" s="5">
        <v>40350</v>
      </c>
      <c r="B84" s="3">
        <v>5612</v>
      </c>
      <c r="C84" s="2">
        <v>9255</v>
      </c>
      <c r="D84" s="2">
        <v>16798</v>
      </c>
      <c r="E84" s="2">
        <v>10303</v>
      </c>
      <c r="F84" s="2">
        <v>15875</v>
      </c>
      <c r="G84" s="2">
        <v>19184</v>
      </c>
      <c r="H84" s="2">
        <v>14866</v>
      </c>
      <c r="I84" s="2">
        <v>108660</v>
      </c>
      <c r="J84" s="2">
        <v>117008</v>
      </c>
      <c r="K84" s="2">
        <v>62761</v>
      </c>
      <c r="L84" s="2">
        <v>72435</v>
      </c>
      <c r="M84" s="2">
        <v>65187</v>
      </c>
      <c r="N84" s="2">
        <v>79148</v>
      </c>
      <c r="O84" s="2">
        <v>49967</v>
      </c>
      <c r="P84" s="2">
        <v>42233</v>
      </c>
      <c r="Q84" s="2">
        <v>33024</v>
      </c>
      <c r="R84" s="2">
        <v>51860</v>
      </c>
      <c r="S84" s="2">
        <v>46549</v>
      </c>
      <c r="T84" s="2">
        <v>38054</v>
      </c>
      <c r="U84" s="2">
        <v>44266</v>
      </c>
      <c r="V84" s="2">
        <v>44713</v>
      </c>
      <c r="W84" s="2">
        <v>44453</v>
      </c>
      <c r="X84" s="2">
        <v>36955</v>
      </c>
      <c r="Y84" s="2">
        <v>58659</v>
      </c>
      <c r="Z84" s="2">
        <v>44107</v>
      </c>
      <c r="AA84" s="2">
        <v>50547</v>
      </c>
      <c r="AB84" s="2">
        <v>50547</v>
      </c>
      <c r="AC84" s="2">
        <v>27658</v>
      </c>
      <c r="AD84" s="2">
        <v>59706</v>
      </c>
      <c r="AE84" s="2">
        <v>120495</v>
      </c>
      <c r="AF84" s="2">
        <v>136878</v>
      </c>
      <c r="AG84" s="2">
        <v>106115</v>
      </c>
      <c r="AH84" s="2">
        <v>145023</v>
      </c>
      <c r="AI84" s="2">
        <v>98276</v>
      </c>
      <c r="AJ84" s="7">
        <f t="shared" si="4"/>
        <v>1885209</v>
      </c>
      <c r="AK84" s="22">
        <v>-31498</v>
      </c>
    </row>
    <row r="85" spans="1:37" ht="23.25" customHeight="1">
      <c r="A85" s="5">
        <v>40351</v>
      </c>
      <c r="B85" s="3">
        <v>11749</v>
      </c>
      <c r="C85" s="2">
        <v>9695</v>
      </c>
      <c r="D85" s="2">
        <v>12816</v>
      </c>
      <c r="E85" s="2">
        <v>9606</v>
      </c>
      <c r="F85" s="2">
        <v>17635</v>
      </c>
      <c r="G85" s="2">
        <v>17735</v>
      </c>
      <c r="H85" s="2">
        <v>8606</v>
      </c>
      <c r="I85" s="2">
        <v>114787</v>
      </c>
      <c r="J85" s="2">
        <v>105863</v>
      </c>
      <c r="K85" s="2">
        <v>115563</v>
      </c>
      <c r="L85" s="2">
        <v>107291</v>
      </c>
      <c r="M85" s="2">
        <v>87472</v>
      </c>
      <c r="N85" s="2">
        <v>52455</v>
      </c>
      <c r="O85" s="2">
        <v>59690</v>
      </c>
      <c r="P85" s="2">
        <v>71063</v>
      </c>
      <c r="Q85" s="2">
        <v>72012</v>
      </c>
      <c r="R85" s="2">
        <v>40833</v>
      </c>
      <c r="S85" s="2">
        <v>29591</v>
      </c>
      <c r="T85" s="2">
        <v>38202</v>
      </c>
      <c r="U85" s="2">
        <v>29664</v>
      </c>
      <c r="V85" s="2">
        <v>20330</v>
      </c>
      <c r="W85" s="2">
        <v>24520</v>
      </c>
      <c r="X85" s="2">
        <v>43213</v>
      </c>
      <c r="Y85" s="2">
        <v>61469</v>
      </c>
      <c r="Z85" s="2">
        <v>71400</v>
      </c>
      <c r="AA85" s="2">
        <v>79845</v>
      </c>
      <c r="AB85" s="2">
        <v>55719</v>
      </c>
      <c r="AC85" s="2">
        <v>85495</v>
      </c>
      <c r="AD85" s="2">
        <v>138571</v>
      </c>
      <c r="AE85" s="2">
        <v>72488</v>
      </c>
      <c r="AF85" s="2">
        <v>74389</v>
      </c>
      <c r="AG85" s="2">
        <v>92115</v>
      </c>
      <c r="AH85" s="2">
        <v>142223</v>
      </c>
      <c r="AI85" s="2">
        <v>80327</v>
      </c>
      <c r="AJ85" s="7">
        <f t="shared" si="4"/>
        <v>2010566</v>
      </c>
      <c r="AK85" s="22">
        <v>-94061</v>
      </c>
    </row>
    <row r="86" spans="1:37" ht="23.25" customHeight="1">
      <c r="A86" s="5">
        <v>40352</v>
      </c>
      <c r="B86" s="3">
        <v>8793</v>
      </c>
      <c r="C86" s="2">
        <v>21020</v>
      </c>
      <c r="D86" s="2">
        <v>16044</v>
      </c>
      <c r="E86" s="2">
        <v>17798</v>
      </c>
      <c r="F86" s="2">
        <v>13006</v>
      </c>
      <c r="G86" s="2">
        <v>22683</v>
      </c>
      <c r="H86" s="2">
        <v>34148</v>
      </c>
      <c r="I86" s="2">
        <v>167435</v>
      </c>
      <c r="J86" s="2">
        <v>89728</v>
      </c>
      <c r="K86" s="2">
        <v>199981</v>
      </c>
      <c r="L86" s="2">
        <v>97380</v>
      </c>
      <c r="M86" s="2">
        <v>98392</v>
      </c>
      <c r="N86" s="2">
        <v>66434</v>
      </c>
      <c r="O86" s="2">
        <v>40197</v>
      </c>
      <c r="P86" s="2">
        <v>47552</v>
      </c>
      <c r="Q86" s="2">
        <v>31994</v>
      </c>
      <c r="R86" s="2">
        <v>43409</v>
      </c>
      <c r="S86" s="2">
        <v>20242</v>
      </c>
      <c r="T86" s="2">
        <v>19931</v>
      </c>
      <c r="U86" s="2">
        <v>19844</v>
      </c>
      <c r="V86" s="2">
        <v>36581</v>
      </c>
      <c r="W86" s="2">
        <v>38075</v>
      </c>
      <c r="X86" s="2">
        <v>23219</v>
      </c>
      <c r="Y86" s="2">
        <v>20622</v>
      </c>
      <c r="Z86" s="2">
        <v>28223</v>
      </c>
      <c r="AA86" s="2">
        <v>29267</v>
      </c>
      <c r="AB86" s="2">
        <v>126107</v>
      </c>
      <c r="AC86" s="2">
        <v>139131</v>
      </c>
      <c r="AD86" s="2">
        <v>100116</v>
      </c>
      <c r="AE86" s="2">
        <v>105745</v>
      </c>
      <c r="AF86" s="2">
        <v>87352</v>
      </c>
      <c r="AG86" s="2">
        <v>73574</v>
      </c>
      <c r="AH86" s="2">
        <v>101330</v>
      </c>
      <c r="AI86" s="2">
        <v>74771</v>
      </c>
      <c r="AJ86" s="7">
        <f t="shared" si="4"/>
        <v>1996469</v>
      </c>
      <c r="AK86" s="22">
        <v>6264</v>
      </c>
    </row>
    <row r="87" spans="1:37" ht="23.25" customHeight="1">
      <c r="A87" s="5">
        <v>40353</v>
      </c>
      <c r="B87" s="3">
        <v>11767</v>
      </c>
      <c r="C87" s="2">
        <v>8415</v>
      </c>
      <c r="D87" s="2">
        <v>15177</v>
      </c>
      <c r="E87" s="2">
        <v>54143</v>
      </c>
      <c r="F87" s="2">
        <v>31933</v>
      </c>
      <c r="G87" s="2">
        <v>21446</v>
      </c>
      <c r="H87" s="2">
        <v>15617</v>
      </c>
      <c r="I87" s="2">
        <v>103453</v>
      </c>
      <c r="J87" s="2">
        <v>153971</v>
      </c>
      <c r="K87" s="2">
        <v>103117</v>
      </c>
      <c r="L87" s="2">
        <v>91031</v>
      </c>
      <c r="M87" s="2">
        <v>89188</v>
      </c>
      <c r="N87" s="2">
        <v>109217</v>
      </c>
      <c r="O87" s="2">
        <v>116165</v>
      </c>
      <c r="P87" s="2">
        <v>80510</v>
      </c>
      <c r="Q87" s="2">
        <v>68636</v>
      </c>
      <c r="R87" s="2">
        <v>71846</v>
      </c>
      <c r="S87" s="2">
        <v>66084</v>
      </c>
      <c r="T87" s="2">
        <v>32866</v>
      </c>
      <c r="U87" s="2">
        <v>32333</v>
      </c>
      <c r="V87" s="2">
        <v>36175</v>
      </c>
      <c r="W87" s="2">
        <v>42952</v>
      </c>
      <c r="X87" s="2">
        <v>37658</v>
      </c>
      <c r="Y87" s="2">
        <v>45393</v>
      </c>
      <c r="Z87" s="2">
        <v>60781</v>
      </c>
      <c r="AA87" s="2">
        <v>40950</v>
      </c>
      <c r="AB87" s="2">
        <v>24662</v>
      </c>
      <c r="AC87" s="2">
        <v>64879</v>
      </c>
      <c r="AD87" s="2">
        <v>83931</v>
      </c>
      <c r="AE87" s="2">
        <v>119206</v>
      </c>
      <c r="AF87" s="2">
        <v>123546</v>
      </c>
      <c r="AG87" s="2">
        <v>84876</v>
      </c>
      <c r="AH87" s="2">
        <v>199634</v>
      </c>
      <c r="AI87" s="2">
        <v>100789</v>
      </c>
      <c r="AJ87" s="7">
        <f t="shared" si="4"/>
        <v>2252845</v>
      </c>
      <c r="AK87" s="22">
        <v>-46332</v>
      </c>
    </row>
    <row r="88" spans="1:37" ht="23.25" customHeight="1">
      <c r="A88" s="5">
        <v>40354</v>
      </c>
      <c r="B88" s="3">
        <v>11223</v>
      </c>
      <c r="C88" s="2">
        <v>8892</v>
      </c>
      <c r="D88" s="2">
        <v>12466</v>
      </c>
      <c r="E88" s="2">
        <v>57790</v>
      </c>
      <c r="F88" s="2">
        <v>24319</v>
      </c>
      <c r="G88" s="2">
        <v>23081</v>
      </c>
      <c r="H88" s="2">
        <v>15104</v>
      </c>
      <c r="I88" s="2">
        <v>115453</v>
      </c>
      <c r="J88" s="2">
        <v>124170</v>
      </c>
      <c r="K88" s="2">
        <v>91585</v>
      </c>
      <c r="L88" s="2">
        <v>96847</v>
      </c>
      <c r="M88" s="2">
        <v>103870</v>
      </c>
      <c r="N88" s="2">
        <v>107947</v>
      </c>
      <c r="O88" s="2">
        <v>60410</v>
      </c>
      <c r="P88" s="2">
        <v>76509</v>
      </c>
      <c r="Q88" s="2">
        <v>57909</v>
      </c>
      <c r="R88" s="2">
        <v>61161</v>
      </c>
      <c r="S88" s="2">
        <v>49211</v>
      </c>
      <c r="T88" s="2">
        <v>52114</v>
      </c>
      <c r="U88" s="2">
        <v>45054</v>
      </c>
      <c r="V88" s="2">
        <v>41630</v>
      </c>
      <c r="W88" s="2">
        <v>48625</v>
      </c>
      <c r="X88" s="2">
        <v>62832</v>
      </c>
      <c r="Y88" s="2">
        <v>110068</v>
      </c>
      <c r="Z88" s="2">
        <v>34695</v>
      </c>
      <c r="AA88" s="2">
        <v>46140</v>
      </c>
      <c r="AB88" s="2">
        <v>37271</v>
      </c>
      <c r="AC88" s="2">
        <v>36483</v>
      </c>
      <c r="AD88" s="2">
        <v>26769</v>
      </c>
      <c r="AE88" s="2">
        <v>50827</v>
      </c>
      <c r="AF88" s="2">
        <v>68700</v>
      </c>
      <c r="AG88" s="2">
        <v>78984</v>
      </c>
      <c r="AH88" s="2">
        <v>215917</v>
      </c>
      <c r="AI88" s="2">
        <v>154226</v>
      </c>
      <c r="AJ88" s="7">
        <f t="shared" si="4"/>
        <v>2117911</v>
      </c>
      <c r="AK88" s="22">
        <v>36036</v>
      </c>
    </row>
    <row r="89" spans="1:37" ht="23.25" customHeight="1">
      <c r="A89" s="5">
        <v>40357</v>
      </c>
      <c r="B89" s="3">
        <v>5841</v>
      </c>
      <c r="C89" s="2">
        <v>15730</v>
      </c>
      <c r="D89" s="2">
        <v>16491</v>
      </c>
      <c r="E89" s="2">
        <v>19248</v>
      </c>
      <c r="F89" s="2">
        <v>23699</v>
      </c>
      <c r="G89" s="2">
        <v>12675</v>
      </c>
      <c r="H89" s="2">
        <v>14201</v>
      </c>
      <c r="I89" s="2">
        <v>112998</v>
      </c>
      <c r="J89" s="2">
        <v>116065</v>
      </c>
      <c r="K89" s="2">
        <v>92886</v>
      </c>
      <c r="L89" s="2">
        <v>63989</v>
      </c>
      <c r="M89" s="2">
        <v>67606</v>
      </c>
      <c r="N89" s="2">
        <v>71351</v>
      </c>
      <c r="O89" s="2">
        <v>61918</v>
      </c>
      <c r="P89" s="2">
        <v>50349</v>
      </c>
      <c r="Q89" s="2">
        <v>53539</v>
      </c>
      <c r="R89" s="2">
        <v>40452</v>
      </c>
      <c r="S89" s="2">
        <v>50167</v>
      </c>
      <c r="T89" s="2">
        <v>39310</v>
      </c>
      <c r="U89" s="2">
        <v>40785</v>
      </c>
      <c r="V89" s="2">
        <v>26688</v>
      </c>
      <c r="W89" s="2">
        <v>35829</v>
      </c>
      <c r="X89" s="2">
        <v>26293</v>
      </c>
      <c r="Y89" s="2">
        <v>28796</v>
      </c>
      <c r="Z89" s="2">
        <v>27154</v>
      </c>
      <c r="AA89" s="2">
        <v>21544</v>
      </c>
      <c r="AB89" s="2">
        <v>20946</v>
      </c>
      <c r="AC89" s="2">
        <v>39838</v>
      </c>
      <c r="AD89" s="2">
        <v>25149</v>
      </c>
      <c r="AE89" s="2">
        <v>38712</v>
      </c>
      <c r="AF89" s="2">
        <v>48617</v>
      </c>
      <c r="AG89" s="2">
        <v>37023</v>
      </c>
      <c r="AH89" s="2">
        <v>92935</v>
      </c>
      <c r="AI89" s="2">
        <v>77260</v>
      </c>
      <c r="AJ89" s="7">
        <f t="shared" si="4"/>
        <v>1458774</v>
      </c>
      <c r="AK89" s="22">
        <v>-26935</v>
      </c>
    </row>
    <row r="90" spans="1:37" ht="23.25" customHeight="1">
      <c r="A90" s="5">
        <v>40358</v>
      </c>
      <c r="B90" s="3">
        <v>7608</v>
      </c>
      <c r="C90" s="2">
        <v>9881</v>
      </c>
      <c r="D90" s="2">
        <v>7492</v>
      </c>
      <c r="E90" s="2">
        <v>20015</v>
      </c>
      <c r="F90" s="2">
        <v>13937</v>
      </c>
      <c r="G90" s="2">
        <v>42515</v>
      </c>
      <c r="H90" s="2">
        <v>25428</v>
      </c>
      <c r="I90" s="2">
        <v>165986</v>
      </c>
      <c r="J90" s="2">
        <v>175038</v>
      </c>
      <c r="K90" s="2">
        <v>210816</v>
      </c>
      <c r="L90" s="2">
        <v>172327</v>
      </c>
      <c r="M90" s="2">
        <v>101459</v>
      </c>
      <c r="N90" s="2">
        <v>95807</v>
      </c>
      <c r="O90" s="2">
        <v>90738</v>
      </c>
      <c r="P90" s="2">
        <v>69658</v>
      </c>
      <c r="Q90" s="2">
        <v>62820</v>
      </c>
      <c r="R90" s="2">
        <v>49383</v>
      </c>
      <c r="S90" s="2">
        <v>68930</v>
      </c>
      <c r="T90" s="2">
        <v>69403</v>
      </c>
      <c r="U90" s="2">
        <v>37761</v>
      </c>
      <c r="V90" s="2">
        <v>32418</v>
      </c>
      <c r="W90" s="2">
        <v>37910</v>
      </c>
      <c r="X90" s="2">
        <v>66786</v>
      </c>
      <c r="Y90" s="2">
        <v>96283</v>
      </c>
      <c r="Z90" s="2">
        <v>52180</v>
      </c>
      <c r="AA90" s="2">
        <v>60224</v>
      </c>
      <c r="AB90" s="2">
        <v>50302</v>
      </c>
      <c r="AC90" s="2">
        <v>67495</v>
      </c>
      <c r="AD90" s="2">
        <v>94547</v>
      </c>
      <c r="AE90" s="2">
        <v>66037</v>
      </c>
      <c r="AF90" s="2">
        <v>158826</v>
      </c>
      <c r="AG90" s="2">
        <v>131255</v>
      </c>
      <c r="AH90" s="2">
        <v>296665</v>
      </c>
      <c r="AI90" s="2">
        <v>142453</v>
      </c>
      <c r="AJ90" s="7">
        <f t="shared" si="4"/>
        <v>2805387</v>
      </c>
      <c r="AK90" s="22">
        <v>-148369</v>
      </c>
    </row>
    <row r="91" spans="1:37" ht="23.25" customHeight="1">
      <c r="A91" s="5">
        <v>40359</v>
      </c>
      <c r="B91" s="3">
        <v>6550</v>
      </c>
      <c r="C91" s="2">
        <v>10262</v>
      </c>
      <c r="D91" s="2">
        <v>67235</v>
      </c>
      <c r="E91" s="2">
        <v>32603</v>
      </c>
      <c r="F91" s="2">
        <v>30468</v>
      </c>
      <c r="G91" s="2">
        <v>31307</v>
      </c>
      <c r="H91" s="2">
        <v>20604</v>
      </c>
      <c r="I91" s="2">
        <v>127681</v>
      </c>
      <c r="J91" s="2">
        <v>122613</v>
      </c>
      <c r="K91" s="2">
        <v>90098</v>
      </c>
      <c r="L91" s="2">
        <v>82513</v>
      </c>
      <c r="M91" s="2">
        <v>105783</v>
      </c>
      <c r="N91" s="2">
        <v>85115</v>
      </c>
      <c r="O91" s="2">
        <v>71408</v>
      </c>
      <c r="P91" s="2">
        <v>69488</v>
      </c>
      <c r="Q91" s="2">
        <v>62533</v>
      </c>
      <c r="R91" s="2">
        <v>47365</v>
      </c>
      <c r="S91" s="2">
        <v>30592</v>
      </c>
      <c r="T91" s="2">
        <v>32083</v>
      </c>
      <c r="U91" s="2">
        <v>40756</v>
      </c>
      <c r="V91" s="2">
        <v>28779</v>
      </c>
      <c r="W91" s="2">
        <v>22169</v>
      </c>
      <c r="X91" s="2">
        <v>23669</v>
      </c>
      <c r="Y91" s="2">
        <v>29334</v>
      </c>
      <c r="Z91" s="2">
        <v>27485</v>
      </c>
      <c r="AA91" s="2">
        <v>72876</v>
      </c>
      <c r="AB91" s="2">
        <v>71350</v>
      </c>
      <c r="AC91" s="2">
        <v>48705</v>
      </c>
      <c r="AD91" s="2">
        <v>53538</v>
      </c>
      <c r="AE91" s="2">
        <v>38558</v>
      </c>
      <c r="AF91" s="2">
        <v>102385</v>
      </c>
      <c r="AG91" s="2">
        <v>186506</v>
      </c>
      <c r="AH91" s="2">
        <v>319649</v>
      </c>
      <c r="AI91" s="2">
        <v>189571</v>
      </c>
      <c r="AJ91" s="7">
        <f t="shared" si="4"/>
        <v>2264981</v>
      </c>
      <c r="AK91" s="22">
        <v>-69752</v>
      </c>
    </row>
    <row r="92" spans="1:37" ht="23.25" customHeight="1">
      <c r="A92" s="5">
        <v>40360</v>
      </c>
      <c r="B92" s="3">
        <v>9573</v>
      </c>
      <c r="C92" s="2">
        <v>8697</v>
      </c>
      <c r="D92" s="2">
        <v>16857</v>
      </c>
      <c r="E92" s="2">
        <v>56471</v>
      </c>
      <c r="F92" s="2">
        <v>29782</v>
      </c>
      <c r="G92" s="2">
        <v>30950</v>
      </c>
      <c r="H92" s="2">
        <v>16004</v>
      </c>
      <c r="I92" s="2">
        <v>150276</v>
      </c>
      <c r="J92" s="2">
        <v>121422</v>
      </c>
      <c r="K92" s="2">
        <v>231325</v>
      </c>
      <c r="L92" s="2">
        <v>128804</v>
      </c>
      <c r="M92" s="2">
        <v>230579</v>
      </c>
      <c r="N92" s="2">
        <v>149395</v>
      </c>
      <c r="O92" s="2">
        <v>162926</v>
      </c>
      <c r="P92" s="2">
        <v>141467</v>
      </c>
      <c r="Q92" s="2">
        <v>119040</v>
      </c>
      <c r="R92" s="2">
        <v>76227</v>
      </c>
      <c r="S92" s="2">
        <v>61178</v>
      </c>
      <c r="T92" s="2">
        <v>49175</v>
      </c>
      <c r="U92" s="2">
        <v>136261</v>
      </c>
      <c r="V92" s="2">
        <v>92930</v>
      </c>
      <c r="W92" s="2">
        <v>54638</v>
      </c>
      <c r="X92" s="2">
        <v>73069</v>
      </c>
      <c r="Y92" s="2">
        <v>80599</v>
      </c>
      <c r="Z92" s="2">
        <v>74197</v>
      </c>
      <c r="AA92" s="2">
        <v>54301</v>
      </c>
      <c r="AB92" s="2">
        <v>69119</v>
      </c>
      <c r="AC92" s="2">
        <v>79549</v>
      </c>
      <c r="AD92" s="2">
        <v>77118</v>
      </c>
      <c r="AE92" s="2">
        <v>8985</v>
      </c>
      <c r="AF92" s="2">
        <v>70735</v>
      </c>
      <c r="AG92" s="2">
        <v>87734</v>
      </c>
      <c r="AH92" s="2">
        <v>164708</v>
      </c>
      <c r="AI92" s="2">
        <v>88370</v>
      </c>
      <c r="AJ92" s="7">
        <f t="shared" si="4"/>
        <v>2910863</v>
      </c>
      <c r="AK92" s="22">
        <v>16142</v>
      </c>
    </row>
    <row r="93" spans="1:37" ht="23.25" customHeight="1">
      <c r="A93" s="5">
        <v>40361</v>
      </c>
      <c r="B93" s="3">
        <v>9007</v>
      </c>
      <c r="C93" s="2">
        <v>12414</v>
      </c>
      <c r="D93" s="2">
        <v>31674</v>
      </c>
      <c r="E93" s="2">
        <v>183881</v>
      </c>
      <c r="F93" s="2">
        <v>39182</v>
      </c>
      <c r="G93" s="2">
        <v>28863</v>
      </c>
      <c r="H93" s="2">
        <v>40341</v>
      </c>
      <c r="I93" s="2">
        <v>136308</v>
      </c>
      <c r="J93" s="2">
        <v>92482</v>
      </c>
      <c r="K93" s="2">
        <v>114448</v>
      </c>
      <c r="L93" s="2">
        <v>64972</v>
      </c>
      <c r="M93" s="2">
        <v>52646</v>
      </c>
      <c r="N93" s="2">
        <v>53460</v>
      </c>
      <c r="O93" s="2">
        <v>57926</v>
      </c>
      <c r="P93" s="2">
        <v>64482</v>
      </c>
      <c r="Q93" s="2">
        <v>103207</v>
      </c>
      <c r="R93" s="2">
        <v>56904</v>
      </c>
      <c r="S93" s="2">
        <v>43454</v>
      </c>
      <c r="T93" s="2">
        <v>39934</v>
      </c>
      <c r="U93" s="2">
        <v>26424</v>
      </c>
      <c r="V93" s="2">
        <v>27948</v>
      </c>
      <c r="W93" s="2">
        <v>77641</v>
      </c>
      <c r="X93" s="2">
        <v>30706</v>
      </c>
      <c r="Y93" s="2">
        <v>28981</v>
      </c>
      <c r="Z93" s="2">
        <v>29338</v>
      </c>
      <c r="AA93" s="2">
        <v>28391</v>
      </c>
      <c r="AB93" s="2">
        <v>24687</v>
      </c>
      <c r="AC93" s="2">
        <v>29995</v>
      </c>
      <c r="AD93" s="2">
        <v>31046</v>
      </c>
      <c r="AE93" s="2">
        <v>43777</v>
      </c>
      <c r="AF93" s="2">
        <v>46965</v>
      </c>
      <c r="AG93" s="2">
        <v>60576</v>
      </c>
      <c r="AH93" s="2">
        <v>156823</v>
      </c>
      <c r="AI93" s="2">
        <v>113159</v>
      </c>
      <c r="AJ93" s="7">
        <f t="shared" si="4"/>
        <v>1745066</v>
      </c>
      <c r="AK93" s="22">
        <v>-15377</v>
      </c>
    </row>
    <row r="94" spans="1:37" ht="23.25" customHeight="1">
      <c r="A94" s="5">
        <v>40365</v>
      </c>
      <c r="B94" s="3">
        <v>4249</v>
      </c>
      <c r="C94" s="2">
        <v>10333</v>
      </c>
      <c r="D94" s="2">
        <v>18921</v>
      </c>
      <c r="E94" s="2">
        <v>13831</v>
      </c>
      <c r="F94" s="2">
        <v>21475</v>
      </c>
      <c r="G94" s="2">
        <v>12826</v>
      </c>
      <c r="H94" s="2">
        <v>33253</v>
      </c>
      <c r="I94" s="2">
        <v>98467</v>
      </c>
      <c r="J94" s="2">
        <v>100218</v>
      </c>
      <c r="K94" s="2">
        <v>165508</v>
      </c>
      <c r="L94" s="2">
        <v>89862</v>
      </c>
      <c r="M94" s="2">
        <v>66065</v>
      </c>
      <c r="N94" s="2">
        <v>56683</v>
      </c>
      <c r="O94" s="2">
        <v>62328</v>
      </c>
      <c r="P94" s="2">
        <v>57982</v>
      </c>
      <c r="Q94" s="2">
        <v>49337</v>
      </c>
      <c r="R94" s="2">
        <v>27719</v>
      </c>
      <c r="S94" s="2">
        <v>32077</v>
      </c>
      <c r="T94" s="2">
        <v>51213</v>
      </c>
      <c r="U94" s="2">
        <v>45578</v>
      </c>
      <c r="V94" s="2">
        <v>63745</v>
      </c>
      <c r="W94" s="2">
        <v>36283</v>
      </c>
      <c r="X94" s="2">
        <v>55083</v>
      </c>
      <c r="Y94" s="2">
        <v>65421</v>
      </c>
      <c r="Z94" s="2">
        <v>92923</v>
      </c>
      <c r="AA94" s="2">
        <v>76992</v>
      </c>
      <c r="AB94" s="2">
        <v>63329</v>
      </c>
      <c r="AC94" s="2">
        <v>38484</v>
      </c>
      <c r="AD94" s="2">
        <v>53207</v>
      </c>
      <c r="AE94" s="2">
        <v>80441</v>
      </c>
      <c r="AF94" s="2">
        <v>86574</v>
      </c>
      <c r="AG94" s="2">
        <v>81960</v>
      </c>
      <c r="AH94" s="2">
        <v>173085</v>
      </c>
      <c r="AI94" s="2">
        <v>123595</v>
      </c>
      <c r="AJ94" s="7">
        <f t="shared" si="4"/>
        <v>2061713</v>
      </c>
      <c r="AK94" s="22">
        <v>-12548</v>
      </c>
    </row>
    <row r="95" spans="1:37" ht="23.25" customHeight="1">
      <c r="A95" s="5">
        <v>40366</v>
      </c>
      <c r="B95" s="3">
        <v>7223</v>
      </c>
      <c r="C95" s="2">
        <v>9794</v>
      </c>
      <c r="D95" s="2">
        <v>10965</v>
      </c>
      <c r="E95" s="2">
        <v>20985</v>
      </c>
      <c r="F95" s="2">
        <v>37944</v>
      </c>
      <c r="G95" s="2">
        <v>23032</v>
      </c>
      <c r="H95" s="2">
        <v>26857</v>
      </c>
      <c r="I95" s="2">
        <v>119823</v>
      </c>
      <c r="J95" s="2">
        <v>93291</v>
      </c>
      <c r="K95" s="2">
        <v>162902</v>
      </c>
      <c r="L95" s="2">
        <v>90173</v>
      </c>
      <c r="M95" s="2">
        <v>108913</v>
      </c>
      <c r="N95" s="2">
        <v>135661</v>
      </c>
      <c r="O95" s="2">
        <v>70174</v>
      </c>
      <c r="P95" s="2">
        <v>76045</v>
      </c>
      <c r="Q95" s="2">
        <v>68044</v>
      </c>
      <c r="R95" s="2">
        <v>65485</v>
      </c>
      <c r="S95" s="2">
        <v>37654</v>
      </c>
      <c r="T95" s="2">
        <v>32238</v>
      </c>
      <c r="U95" s="2">
        <v>30033</v>
      </c>
      <c r="V95" s="2">
        <v>31362</v>
      </c>
      <c r="W95" s="2">
        <v>48968</v>
      </c>
      <c r="X95" s="2">
        <v>70060</v>
      </c>
      <c r="Y95" s="2">
        <v>43052</v>
      </c>
      <c r="Z95" s="2">
        <v>61329</v>
      </c>
      <c r="AA95" s="2">
        <v>65764</v>
      </c>
      <c r="AB95" s="2">
        <v>34196</v>
      </c>
      <c r="AC95" s="2">
        <v>36907</v>
      </c>
      <c r="AD95" s="2">
        <v>50595</v>
      </c>
      <c r="AE95" s="2">
        <v>67535</v>
      </c>
      <c r="AF95" s="2">
        <v>105085</v>
      </c>
      <c r="AG95" s="2">
        <v>128759</v>
      </c>
      <c r="AH95" s="2">
        <v>215733</v>
      </c>
      <c r="AI95" s="2">
        <v>179365</v>
      </c>
      <c r="AJ95" s="7">
        <f t="shared" si="4"/>
        <v>2316979</v>
      </c>
      <c r="AK95" s="22">
        <v>157122</v>
      </c>
    </row>
    <row r="96" spans="1:37" ht="23.25" customHeight="1">
      <c r="A96" s="5">
        <v>40367</v>
      </c>
      <c r="B96" s="3">
        <v>3009</v>
      </c>
      <c r="C96" s="2">
        <v>7546</v>
      </c>
      <c r="D96" s="2">
        <v>13910</v>
      </c>
      <c r="E96" s="2">
        <v>65907</v>
      </c>
      <c r="F96" s="2">
        <v>18112</v>
      </c>
      <c r="G96" s="2">
        <v>31295</v>
      </c>
      <c r="H96" s="2">
        <v>31295</v>
      </c>
      <c r="I96" s="2">
        <v>149217</v>
      </c>
      <c r="J96" s="2">
        <v>110502</v>
      </c>
      <c r="K96" s="2">
        <v>115924</v>
      </c>
      <c r="L96" s="2">
        <v>57558</v>
      </c>
      <c r="M96" s="2">
        <v>72724</v>
      </c>
      <c r="N96" s="2">
        <v>71354</v>
      </c>
      <c r="O96" s="2">
        <v>86060</v>
      </c>
      <c r="P96" s="2">
        <v>65278</v>
      </c>
      <c r="Q96" s="2">
        <v>58113</v>
      </c>
      <c r="R96" s="2">
        <v>65897</v>
      </c>
      <c r="S96" s="2">
        <v>47173</v>
      </c>
      <c r="T96" s="2">
        <v>33039</v>
      </c>
      <c r="U96" s="2">
        <v>24030</v>
      </c>
      <c r="V96" s="2">
        <v>38737</v>
      </c>
      <c r="W96" s="2">
        <v>26214</v>
      </c>
      <c r="X96" s="2">
        <v>48848</v>
      </c>
      <c r="Y96" s="2">
        <v>23734</v>
      </c>
      <c r="Z96" s="2">
        <v>29583</v>
      </c>
      <c r="AA96" s="2">
        <v>37682</v>
      </c>
      <c r="AB96" s="2">
        <v>66945</v>
      </c>
      <c r="AC96" s="2">
        <v>37612</v>
      </c>
      <c r="AD96" s="2">
        <v>35062</v>
      </c>
      <c r="AE96" s="2">
        <v>46734</v>
      </c>
      <c r="AF96" s="2">
        <v>55417</v>
      </c>
      <c r="AG96" s="2">
        <v>103210</v>
      </c>
      <c r="AH96" s="2">
        <v>138115</v>
      </c>
      <c r="AI96" s="2">
        <v>108766</v>
      </c>
      <c r="AJ96" s="7">
        <f t="shared" si="4"/>
        <v>1834230</v>
      </c>
      <c r="AK96" s="22">
        <v>35303</v>
      </c>
    </row>
    <row r="97" spans="1:37" ht="23.25" customHeight="1">
      <c r="A97" s="5">
        <v>40368</v>
      </c>
      <c r="B97" s="3">
        <v>4792</v>
      </c>
      <c r="C97" s="2">
        <v>7811</v>
      </c>
      <c r="D97" s="2">
        <v>7351</v>
      </c>
      <c r="E97" s="2">
        <v>23623</v>
      </c>
      <c r="F97" s="2">
        <v>10348</v>
      </c>
      <c r="G97" s="2">
        <v>10673</v>
      </c>
      <c r="H97" s="2">
        <v>10318</v>
      </c>
      <c r="I97" s="2">
        <v>96876</v>
      </c>
      <c r="J97" s="2">
        <v>74450</v>
      </c>
      <c r="K97" s="2">
        <v>87416</v>
      </c>
      <c r="L97" s="2">
        <v>72058</v>
      </c>
      <c r="M97" s="2">
        <v>65941</v>
      </c>
      <c r="N97" s="2">
        <v>47000</v>
      </c>
      <c r="O97" s="2">
        <v>40311</v>
      </c>
      <c r="P97" s="2">
        <v>41761</v>
      </c>
      <c r="Q97" s="2">
        <v>41961</v>
      </c>
      <c r="R97" s="2">
        <v>25358</v>
      </c>
      <c r="S97" s="2">
        <v>18419</v>
      </c>
      <c r="T97" s="2">
        <v>17917</v>
      </c>
      <c r="U97" s="2">
        <v>20147</v>
      </c>
      <c r="V97" s="2">
        <v>18347</v>
      </c>
      <c r="W97" s="2">
        <v>24358</v>
      </c>
      <c r="X97" s="2">
        <v>17871</v>
      </c>
      <c r="Y97" s="2">
        <v>22099</v>
      </c>
      <c r="Z97" s="2">
        <v>22011</v>
      </c>
      <c r="AA97" s="2">
        <v>27226</v>
      </c>
      <c r="AB97" s="2">
        <v>24772</v>
      </c>
      <c r="AC97" s="2">
        <v>23542</v>
      </c>
      <c r="AD97" s="2">
        <v>56521</v>
      </c>
      <c r="AE97" s="2">
        <v>37947</v>
      </c>
      <c r="AF97" s="2">
        <v>45681</v>
      </c>
      <c r="AG97" s="2">
        <v>48249</v>
      </c>
      <c r="AH97" s="2">
        <v>92882</v>
      </c>
      <c r="AI97" s="2">
        <v>104700</v>
      </c>
      <c r="AJ97" s="7">
        <f t="shared" si="4"/>
        <v>1247160</v>
      </c>
      <c r="AK97" s="22">
        <v>21470</v>
      </c>
    </row>
    <row r="98" spans="1:37" ht="23.25" customHeight="1">
      <c r="A98" s="5">
        <v>40371</v>
      </c>
      <c r="B98" s="3">
        <v>4637</v>
      </c>
      <c r="C98" s="2">
        <v>5339</v>
      </c>
      <c r="D98" s="2">
        <v>8581</v>
      </c>
      <c r="E98" s="2">
        <v>4627</v>
      </c>
      <c r="F98" s="2">
        <v>4755</v>
      </c>
      <c r="G98" s="2">
        <v>5634</v>
      </c>
      <c r="H98" s="2">
        <v>9649</v>
      </c>
      <c r="I98" s="2">
        <v>108181</v>
      </c>
      <c r="J98" s="2">
        <v>105245</v>
      </c>
      <c r="K98" s="2">
        <v>71369</v>
      </c>
      <c r="L98" s="2">
        <v>52780</v>
      </c>
      <c r="M98" s="2">
        <v>51406</v>
      </c>
      <c r="N98" s="2">
        <v>65223</v>
      </c>
      <c r="O98" s="2">
        <v>98479</v>
      </c>
      <c r="P98" s="2">
        <v>40972</v>
      </c>
      <c r="Q98" s="2">
        <v>35068</v>
      </c>
      <c r="R98" s="2">
        <v>26326</v>
      </c>
      <c r="S98" s="2">
        <v>44351</v>
      </c>
      <c r="T98" s="2">
        <v>28231</v>
      </c>
      <c r="U98" s="2">
        <v>38917</v>
      </c>
      <c r="V98" s="2">
        <v>26791</v>
      </c>
      <c r="W98" s="2">
        <v>21852</v>
      </c>
      <c r="X98" s="2">
        <v>19178</v>
      </c>
      <c r="Y98" s="2">
        <v>24094</v>
      </c>
      <c r="Z98" s="2">
        <v>24128</v>
      </c>
      <c r="AA98" s="2">
        <v>12530</v>
      </c>
      <c r="AB98" s="2">
        <v>19284</v>
      </c>
      <c r="AC98" s="2">
        <v>29686</v>
      </c>
      <c r="AD98" s="2">
        <v>28539</v>
      </c>
      <c r="AE98" s="2">
        <v>37163</v>
      </c>
      <c r="AF98" s="2">
        <v>42966</v>
      </c>
      <c r="AG98" s="2">
        <v>36505</v>
      </c>
      <c r="AH98" s="2">
        <v>63317</v>
      </c>
      <c r="AI98" s="2">
        <v>70808</v>
      </c>
      <c r="AJ98" s="7">
        <f t="shared" si="4"/>
        <v>1243427</v>
      </c>
      <c r="AK98" s="22">
        <v>16781</v>
      </c>
    </row>
    <row r="99" spans="1:37" ht="23.25" customHeight="1">
      <c r="A99" s="5">
        <v>40372</v>
      </c>
      <c r="B99" s="3">
        <v>7914</v>
      </c>
      <c r="C99" s="2">
        <v>6792</v>
      </c>
      <c r="D99" s="2">
        <v>10541</v>
      </c>
      <c r="E99" s="2">
        <v>18128</v>
      </c>
      <c r="F99" s="2">
        <v>12505</v>
      </c>
      <c r="G99" s="2">
        <v>29872</v>
      </c>
      <c r="H99" s="2">
        <v>19880</v>
      </c>
      <c r="I99" s="2">
        <v>132169</v>
      </c>
      <c r="J99" s="2">
        <v>108188</v>
      </c>
      <c r="K99" s="2">
        <v>135987</v>
      </c>
      <c r="L99" s="2">
        <v>55705</v>
      </c>
      <c r="M99" s="2">
        <v>74021</v>
      </c>
      <c r="N99" s="2">
        <v>51257</v>
      </c>
      <c r="O99" s="2">
        <v>49673</v>
      </c>
      <c r="P99" s="2">
        <v>31787</v>
      </c>
      <c r="Q99" s="2">
        <v>108164</v>
      </c>
      <c r="R99" s="2">
        <v>58800</v>
      </c>
      <c r="S99" s="2">
        <v>36374</v>
      </c>
      <c r="T99" s="2">
        <v>32387</v>
      </c>
      <c r="U99" s="2">
        <v>22106</v>
      </c>
      <c r="V99" s="2">
        <v>24865</v>
      </c>
      <c r="W99" s="2">
        <v>40823</v>
      </c>
      <c r="X99" s="2">
        <v>47089</v>
      </c>
      <c r="Y99" s="2">
        <v>31465</v>
      </c>
      <c r="Z99" s="2">
        <v>38243</v>
      </c>
      <c r="AA99" s="2">
        <v>36846</v>
      </c>
      <c r="AB99" s="2">
        <v>42661</v>
      </c>
      <c r="AC99" s="2">
        <v>38848</v>
      </c>
      <c r="AD99" s="2">
        <v>36839</v>
      </c>
      <c r="AE99" s="2">
        <v>54382</v>
      </c>
      <c r="AF99" s="2">
        <v>52023</v>
      </c>
      <c r="AG99" s="2">
        <v>49493</v>
      </c>
      <c r="AH99" s="2">
        <v>174789</v>
      </c>
      <c r="AI99" s="2">
        <v>105660</v>
      </c>
      <c r="AJ99" s="7">
        <f t="shared" si="4"/>
        <v>1732901</v>
      </c>
      <c r="AK99" s="22">
        <v>-19738</v>
      </c>
    </row>
    <row r="100" spans="1:37" ht="23.25" customHeight="1">
      <c r="A100" s="5">
        <v>40373</v>
      </c>
      <c r="B100" s="3">
        <v>7173</v>
      </c>
      <c r="C100" s="2">
        <v>9446</v>
      </c>
      <c r="D100" s="2">
        <v>20170</v>
      </c>
      <c r="E100" s="2">
        <v>42138</v>
      </c>
      <c r="F100" s="2">
        <v>27190</v>
      </c>
      <c r="G100" s="2">
        <v>39973</v>
      </c>
      <c r="H100" s="2">
        <v>19609</v>
      </c>
      <c r="I100" s="2">
        <v>123723</v>
      </c>
      <c r="J100" s="2">
        <v>87062</v>
      </c>
      <c r="K100" s="2">
        <v>82885</v>
      </c>
      <c r="L100" s="2">
        <v>87563</v>
      </c>
      <c r="M100" s="2">
        <v>70061</v>
      </c>
      <c r="N100" s="2">
        <v>64518</v>
      </c>
      <c r="O100" s="2">
        <v>66104</v>
      </c>
      <c r="P100" s="2">
        <v>62699</v>
      </c>
      <c r="Q100" s="2">
        <v>34404</v>
      </c>
      <c r="R100" s="2">
        <v>49650</v>
      </c>
      <c r="S100" s="2">
        <v>36551</v>
      </c>
      <c r="T100" s="2">
        <v>16329</v>
      </c>
      <c r="U100" s="2">
        <v>14650</v>
      </c>
      <c r="V100" s="2">
        <v>29286</v>
      </c>
      <c r="W100" s="2">
        <v>29307</v>
      </c>
      <c r="X100" s="2">
        <v>23695</v>
      </c>
      <c r="Y100" s="2">
        <v>23204</v>
      </c>
      <c r="Z100" s="2">
        <v>48823</v>
      </c>
      <c r="AA100" s="2">
        <v>101786</v>
      </c>
      <c r="AB100" s="2">
        <v>80765</v>
      </c>
      <c r="AC100" s="2">
        <v>41897</v>
      </c>
      <c r="AD100" s="2">
        <v>44880</v>
      </c>
      <c r="AE100" s="2">
        <v>43425</v>
      </c>
      <c r="AF100" s="2">
        <v>58928</v>
      </c>
      <c r="AG100" s="2">
        <v>55993</v>
      </c>
      <c r="AH100" s="2">
        <v>120082</v>
      </c>
      <c r="AI100" s="2">
        <v>80662</v>
      </c>
      <c r="AJ100" s="7">
        <f t="shared" si="4"/>
        <v>1665704</v>
      </c>
      <c r="AK100" s="22">
        <v>9479</v>
      </c>
    </row>
    <row r="101" spans="1:37" ht="23.25" customHeight="1">
      <c r="A101" s="5">
        <v>40374</v>
      </c>
      <c r="B101" s="3">
        <v>9567</v>
      </c>
      <c r="C101" s="2">
        <v>18515</v>
      </c>
      <c r="D101" s="2">
        <v>19857</v>
      </c>
      <c r="E101" s="2">
        <v>63147</v>
      </c>
      <c r="F101" s="2">
        <v>24252</v>
      </c>
      <c r="G101" s="2">
        <v>12202</v>
      </c>
      <c r="H101" s="2">
        <v>25955</v>
      </c>
      <c r="I101" s="2">
        <v>112056</v>
      </c>
      <c r="J101" s="2">
        <v>99791</v>
      </c>
      <c r="K101" s="2">
        <v>219223</v>
      </c>
      <c r="L101" s="2">
        <v>144427</v>
      </c>
      <c r="M101" s="2">
        <v>70159</v>
      </c>
      <c r="N101" s="2">
        <v>65470</v>
      </c>
      <c r="O101" s="2">
        <v>56483</v>
      </c>
      <c r="P101" s="2">
        <v>54931</v>
      </c>
      <c r="Q101" s="2">
        <v>40039</v>
      </c>
      <c r="R101" s="2">
        <v>37453</v>
      </c>
      <c r="S101" s="2">
        <v>27833</v>
      </c>
      <c r="T101" s="2">
        <v>29661</v>
      </c>
      <c r="U101" s="2">
        <v>15393</v>
      </c>
      <c r="V101" s="2">
        <v>17806</v>
      </c>
      <c r="W101" s="2">
        <v>30906</v>
      </c>
      <c r="X101" s="2">
        <v>60259</v>
      </c>
      <c r="Y101" s="2">
        <v>34994</v>
      </c>
      <c r="Z101" s="2">
        <v>31861</v>
      </c>
      <c r="AA101" s="2">
        <v>47939</v>
      </c>
      <c r="AB101" s="2">
        <v>48650</v>
      </c>
      <c r="AC101" s="2">
        <v>59332</v>
      </c>
      <c r="AD101" s="2">
        <v>37632</v>
      </c>
      <c r="AE101" s="2">
        <v>85704</v>
      </c>
      <c r="AF101" s="2">
        <v>93942</v>
      </c>
      <c r="AG101" s="2">
        <v>155393</v>
      </c>
      <c r="AH101" s="2">
        <v>222055</v>
      </c>
      <c r="AI101" s="2">
        <v>142540</v>
      </c>
      <c r="AJ101" s="7">
        <f t="shared" si="4"/>
        <v>2104341</v>
      </c>
      <c r="AK101" s="22">
        <v>-16316</v>
      </c>
    </row>
    <row r="102" spans="1:37" ht="23.25" customHeight="1">
      <c r="A102" s="5">
        <v>40375</v>
      </c>
      <c r="B102" s="3">
        <v>8089</v>
      </c>
      <c r="C102" s="2">
        <v>17465</v>
      </c>
      <c r="D102" s="2">
        <v>11145</v>
      </c>
      <c r="E102" s="2">
        <v>34474</v>
      </c>
      <c r="F102" s="2">
        <v>25221</v>
      </c>
      <c r="G102" s="2">
        <v>40461</v>
      </c>
      <c r="H102" s="2">
        <v>33696</v>
      </c>
      <c r="I102" s="2">
        <v>145344</v>
      </c>
      <c r="J102" s="2">
        <v>201118</v>
      </c>
      <c r="K102" s="2">
        <v>174447</v>
      </c>
      <c r="L102" s="2">
        <v>97468</v>
      </c>
      <c r="M102" s="2">
        <v>85579</v>
      </c>
      <c r="N102" s="2">
        <v>60088</v>
      </c>
      <c r="O102" s="2">
        <v>50803</v>
      </c>
      <c r="P102" s="2">
        <v>81025</v>
      </c>
      <c r="Q102" s="2">
        <v>56629</v>
      </c>
      <c r="R102" s="2">
        <v>59249</v>
      </c>
      <c r="S102" s="2">
        <v>59479</v>
      </c>
      <c r="T102" s="2">
        <v>69647</v>
      </c>
      <c r="U102" s="2">
        <v>25989</v>
      </c>
      <c r="V102" s="2">
        <v>32884</v>
      </c>
      <c r="W102" s="2">
        <v>42477</v>
      </c>
      <c r="X102" s="2">
        <v>34703</v>
      </c>
      <c r="Y102" s="2">
        <v>58686</v>
      </c>
      <c r="Z102" s="2">
        <v>63702</v>
      </c>
      <c r="AA102" s="2">
        <v>30946</v>
      </c>
      <c r="AB102" s="2">
        <v>42860</v>
      </c>
      <c r="AC102" s="2">
        <v>40435</v>
      </c>
      <c r="AD102" s="2">
        <v>39278</v>
      </c>
      <c r="AE102" s="2">
        <v>39278</v>
      </c>
      <c r="AF102" s="2">
        <v>92653</v>
      </c>
      <c r="AG102" s="2">
        <v>84307</v>
      </c>
      <c r="AH102" s="2">
        <v>204261</v>
      </c>
      <c r="AI102" s="2">
        <v>146150</v>
      </c>
      <c r="AJ102" s="7">
        <f t="shared" si="4"/>
        <v>2218863</v>
      </c>
      <c r="AK102" s="22">
        <v>-162263</v>
      </c>
    </row>
    <row r="103" spans="1:37" ht="23.25" customHeight="1">
      <c r="A103" s="5">
        <v>40378</v>
      </c>
      <c r="B103" s="3">
        <v>5441</v>
      </c>
      <c r="C103" s="2">
        <v>12478</v>
      </c>
      <c r="D103" s="2">
        <v>8076</v>
      </c>
      <c r="E103" s="2">
        <v>8046</v>
      </c>
      <c r="F103" s="2">
        <v>8570</v>
      </c>
      <c r="G103" s="2">
        <v>10366</v>
      </c>
      <c r="H103" s="2">
        <v>12505</v>
      </c>
      <c r="I103" s="2">
        <v>100053</v>
      </c>
      <c r="J103" s="2">
        <v>85592</v>
      </c>
      <c r="K103" s="2">
        <v>104998</v>
      </c>
      <c r="L103" s="2">
        <v>99587</v>
      </c>
      <c r="M103" s="2">
        <v>86936</v>
      </c>
      <c r="N103" s="2">
        <v>82835</v>
      </c>
      <c r="O103" s="2">
        <v>58989</v>
      </c>
      <c r="P103" s="2">
        <v>47548</v>
      </c>
      <c r="Q103" s="2">
        <v>40285</v>
      </c>
      <c r="R103" s="2">
        <v>25332</v>
      </c>
      <c r="S103" s="2">
        <v>39346</v>
      </c>
      <c r="T103" s="2">
        <v>33388</v>
      </c>
      <c r="U103" s="2">
        <v>31961</v>
      </c>
      <c r="V103" s="2">
        <v>40724</v>
      </c>
      <c r="W103" s="2">
        <v>18775</v>
      </c>
      <c r="X103" s="2">
        <v>22753</v>
      </c>
      <c r="Y103" s="2">
        <v>28493</v>
      </c>
      <c r="Z103" s="2">
        <v>27687</v>
      </c>
      <c r="AA103" s="2">
        <v>31715</v>
      </c>
      <c r="AB103" s="2">
        <v>31912</v>
      </c>
      <c r="AC103" s="2">
        <v>25694</v>
      </c>
      <c r="AD103" s="2">
        <v>68096</v>
      </c>
      <c r="AE103" s="2">
        <v>65931</v>
      </c>
      <c r="AF103" s="2">
        <v>57296</v>
      </c>
      <c r="AG103" s="2">
        <v>65053</v>
      </c>
      <c r="AH103" s="2">
        <v>80764</v>
      </c>
      <c r="AI103" s="2">
        <v>94292</v>
      </c>
      <c r="AJ103" s="7">
        <f t="shared" si="4"/>
        <v>1527476</v>
      </c>
      <c r="AK103" s="22">
        <v>24775</v>
      </c>
    </row>
    <row r="104" spans="1:37" ht="23.25" customHeight="1">
      <c r="A104" s="5">
        <v>40379</v>
      </c>
      <c r="B104" s="3">
        <v>12809</v>
      </c>
      <c r="C104" s="2">
        <v>65004</v>
      </c>
      <c r="D104" s="2">
        <v>26384</v>
      </c>
      <c r="E104" s="2">
        <v>44943</v>
      </c>
      <c r="F104" s="2">
        <v>16698</v>
      </c>
      <c r="G104" s="2">
        <v>14034</v>
      </c>
      <c r="H104" s="2">
        <v>17504</v>
      </c>
      <c r="I104" s="2">
        <v>109321</v>
      </c>
      <c r="J104" s="2">
        <v>89300</v>
      </c>
      <c r="K104" s="2">
        <v>93502</v>
      </c>
      <c r="L104" s="2">
        <v>84838</v>
      </c>
      <c r="M104" s="2">
        <v>66145</v>
      </c>
      <c r="N104" s="2">
        <v>61240</v>
      </c>
      <c r="O104" s="2">
        <v>71265</v>
      </c>
      <c r="P104" s="2">
        <v>71154</v>
      </c>
      <c r="Q104" s="2">
        <v>46191</v>
      </c>
      <c r="R104" s="2">
        <v>34088</v>
      </c>
      <c r="S104" s="2">
        <v>37167</v>
      </c>
      <c r="T104" s="2">
        <v>29992</v>
      </c>
      <c r="U104" s="2">
        <v>16525</v>
      </c>
      <c r="V104" s="2">
        <v>24418</v>
      </c>
      <c r="W104" s="2">
        <v>34436</v>
      </c>
      <c r="X104" s="2">
        <v>31665</v>
      </c>
      <c r="Y104" s="2">
        <v>114067</v>
      </c>
      <c r="Z104" s="2">
        <v>109296</v>
      </c>
      <c r="AA104" s="2">
        <v>64318</v>
      </c>
      <c r="AB104" s="2">
        <v>71618</v>
      </c>
      <c r="AC104" s="2">
        <v>51418</v>
      </c>
      <c r="AD104" s="2">
        <v>52849</v>
      </c>
      <c r="AE104" s="2">
        <v>62186</v>
      </c>
      <c r="AF104" s="2">
        <v>93208</v>
      </c>
      <c r="AG104" s="2">
        <v>112916</v>
      </c>
      <c r="AH104" s="2">
        <v>129174</v>
      </c>
      <c r="AI104" s="2">
        <v>71014</v>
      </c>
      <c r="AJ104" s="7">
        <f t="shared" si="4"/>
        <v>1881547</v>
      </c>
      <c r="AK104" s="22">
        <v>86596</v>
      </c>
    </row>
    <row r="105" spans="1:37" ht="23.25" customHeight="1">
      <c r="A105" s="5">
        <v>40380</v>
      </c>
      <c r="B105" s="3">
        <v>7054</v>
      </c>
      <c r="C105" s="2">
        <v>26672</v>
      </c>
      <c r="D105" s="2">
        <v>13008</v>
      </c>
      <c r="E105" s="2">
        <v>26009</v>
      </c>
      <c r="F105" s="2">
        <v>9942</v>
      </c>
      <c r="G105" s="2">
        <v>17274</v>
      </c>
      <c r="H105" s="2">
        <v>23800</v>
      </c>
      <c r="I105" s="2">
        <v>141099</v>
      </c>
      <c r="J105" s="2">
        <v>150487</v>
      </c>
      <c r="K105" s="2">
        <v>89833</v>
      </c>
      <c r="L105" s="2">
        <v>66424</v>
      </c>
      <c r="M105" s="2">
        <v>66526</v>
      </c>
      <c r="N105" s="2">
        <v>58091</v>
      </c>
      <c r="O105" s="2">
        <v>106993</v>
      </c>
      <c r="P105" s="2">
        <v>49650</v>
      </c>
      <c r="Q105" s="2">
        <v>46651</v>
      </c>
      <c r="R105" s="2">
        <v>36401</v>
      </c>
      <c r="S105" s="2">
        <v>52668</v>
      </c>
      <c r="T105" s="2">
        <v>29948</v>
      </c>
      <c r="U105" s="2">
        <v>38752</v>
      </c>
      <c r="V105" s="2">
        <v>30079</v>
      </c>
      <c r="W105" s="2">
        <v>16648</v>
      </c>
      <c r="X105" s="2">
        <v>16733</v>
      </c>
      <c r="Y105" s="2">
        <v>18545</v>
      </c>
      <c r="Z105" s="2">
        <v>28492</v>
      </c>
      <c r="AA105" s="2">
        <v>188974</v>
      </c>
      <c r="AB105" s="2">
        <v>132584</v>
      </c>
      <c r="AC105" s="2">
        <v>121296</v>
      </c>
      <c r="AD105" s="2">
        <v>120925</v>
      </c>
      <c r="AE105" s="2">
        <v>77120</v>
      </c>
      <c r="AF105" s="2">
        <v>86736</v>
      </c>
      <c r="AG105" s="2">
        <v>79831</v>
      </c>
      <c r="AH105" s="2">
        <v>158877</v>
      </c>
      <c r="AI105" s="2">
        <v>84170</v>
      </c>
      <c r="AJ105" s="7">
        <f t="shared" si="4"/>
        <v>2145549</v>
      </c>
      <c r="AK105" s="22">
        <v>-90779</v>
      </c>
    </row>
    <row r="106" spans="1:37" ht="23.25" customHeight="1">
      <c r="A106" s="5">
        <v>40381</v>
      </c>
      <c r="B106" s="3">
        <v>14080</v>
      </c>
      <c r="C106" s="2">
        <v>13853</v>
      </c>
      <c r="D106" s="2">
        <v>14212</v>
      </c>
      <c r="E106" s="2">
        <v>38917</v>
      </c>
      <c r="F106" s="2">
        <v>20147</v>
      </c>
      <c r="G106" s="2">
        <v>13442</v>
      </c>
      <c r="H106" s="2">
        <v>20840</v>
      </c>
      <c r="I106" s="2">
        <v>170517</v>
      </c>
      <c r="J106" s="2">
        <v>189987</v>
      </c>
      <c r="K106" s="2">
        <v>83146</v>
      </c>
      <c r="L106" s="2">
        <v>99329</v>
      </c>
      <c r="M106" s="2">
        <v>99329</v>
      </c>
      <c r="N106" s="2">
        <v>79927</v>
      </c>
      <c r="O106" s="2">
        <v>59506</v>
      </c>
      <c r="P106" s="2">
        <v>53686</v>
      </c>
      <c r="Q106" s="2">
        <v>79101</v>
      </c>
      <c r="R106" s="2">
        <v>49618</v>
      </c>
      <c r="S106" s="2">
        <v>30523</v>
      </c>
      <c r="T106" s="2">
        <v>47677</v>
      </c>
      <c r="U106" s="2">
        <v>25141</v>
      </c>
      <c r="V106" s="2">
        <v>19450</v>
      </c>
      <c r="W106" s="2">
        <v>18085</v>
      </c>
      <c r="X106" s="2">
        <v>24707</v>
      </c>
      <c r="Y106" s="2">
        <v>19311</v>
      </c>
      <c r="Z106" s="2">
        <v>23175</v>
      </c>
      <c r="AA106" s="2">
        <v>26354</v>
      </c>
      <c r="AB106" s="2">
        <v>36326</v>
      </c>
      <c r="AC106" s="2">
        <v>39521</v>
      </c>
      <c r="AD106" s="2">
        <v>21055</v>
      </c>
      <c r="AE106" s="2">
        <v>24831</v>
      </c>
      <c r="AF106" s="2">
        <v>41819</v>
      </c>
      <c r="AG106" s="2">
        <v>135931</v>
      </c>
      <c r="AH106" s="2">
        <v>158854</v>
      </c>
      <c r="AI106" s="2">
        <v>97155</v>
      </c>
      <c r="AJ106" s="7">
        <f t="shared" si="4"/>
        <v>1808490</v>
      </c>
      <c r="AK106" s="22">
        <v>64689</v>
      </c>
    </row>
    <row r="107" spans="1:37" ht="23.25" customHeight="1">
      <c r="A107" s="5">
        <v>40382</v>
      </c>
      <c r="B107" s="3">
        <v>7372</v>
      </c>
      <c r="C107" s="2">
        <v>8329</v>
      </c>
      <c r="D107" s="2">
        <v>11155</v>
      </c>
      <c r="E107" s="2">
        <v>8349</v>
      </c>
      <c r="F107" s="2">
        <v>9420</v>
      </c>
      <c r="G107" s="2">
        <v>29346</v>
      </c>
      <c r="H107" s="2">
        <v>58050</v>
      </c>
      <c r="I107" s="2">
        <v>155416</v>
      </c>
      <c r="J107" s="2">
        <v>105723</v>
      </c>
      <c r="K107" s="2">
        <v>88743</v>
      </c>
      <c r="L107" s="2">
        <v>68232</v>
      </c>
      <c r="M107" s="2">
        <v>88000</v>
      </c>
      <c r="N107" s="2">
        <v>55707</v>
      </c>
      <c r="O107" s="2">
        <v>49696</v>
      </c>
      <c r="P107" s="2">
        <v>39945</v>
      </c>
      <c r="Q107" s="2">
        <v>42726</v>
      </c>
      <c r="R107" s="2">
        <v>58007</v>
      </c>
      <c r="S107" s="2">
        <v>128328</v>
      </c>
      <c r="T107" s="2">
        <v>69646</v>
      </c>
      <c r="U107" s="2">
        <v>53057</v>
      </c>
      <c r="V107" s="2">
        <v>51134</v>
      </c>
      <c r="W107" s="2">
        <v>40388</v>
      </c>
      <c r="X107" s="2">
        <v>87263</v>
      </c>
      <c r="Y107" s="2">
        <v>57900</v>
      </c>
      <c r="Z107" s="2">
        <v>45096</v>
      </c>
      <c r="AA107" s="2">
        <v>62563</v>
      </c>
      <c r="AB107" s="2">
        <v>32248</v>
      </c>
      <c r="AC107" s="2">
        <v>24050</v>
      </c>
      <c r="AD107" s="2">
        <v>41927</v>
      </c>
      <c r="AE107" s="2">
        <v>29671</v>
      </c>
      <c r="AF107" s="2">
        <v>44241</v>
      </c>
      <c r="AG107" s="2">
        <v>93338</v>
      </c>
      <c r="AH107" s="2">
        <v>94207</v>
      </c>
      <c r="AI107" s="2">
        <v>84723</v>
      </c>
      <c r="AJ107" s="7">
        <f t="shared" si="4"/>
        <v>1888791</v>
      </c>
      <c r="AK107" s="22">
        <v>33092</v>
      </c>
    </row>
    <row r="108" spans="1:37" ht="23.25" customHeight="1">
      <c r="A108" s="5">
        <v>40385</v>
      </c>
      <c r="B108" s="3">
        <v>5154</v>
      </c>
      <c r="C108" s="2">
        <v>6364</v>
      </c>
      <c r="D108" s="2">
        <v>10182</v>
      </c>
      <c r="E108" s="2">
        <v>6067</v>
      </c>
      <c r="F108" s="2">
        <v>7200</v>
      </c>
      <c r="G108" s="2">
        <v>33271</v>
      </c>
      <c r="H108" s="2">
        <v>14121</v>
      </c>
      <c r="I108" s="2">
        <v>90959</v>
      </c>
      <c r="J108" s="2">
        <v>58458</v>
      </c>
      <c r="K108" s="2">
        <v>131533</v>
      </c>
      <c r="L108" s="2">
        <v>73057</v>
      </c>
      <c r="M108" s="2">
        <v>75221</v>
      </c>
      <c r="N108" s="2">
        <v>49689</v>
      </c>
      <c r="O108" s="2">
        <v>49308</v>
      </c>
      <c r="P108" s="2">
        <v>58647</v>
      </c>
      <c r="Q108" s="2">
        <v>39308</v>
      </c>
      <c r="R108" s="2">
        <v>45408</v>
      </c>
      <c r="S108" s="2">
        <v>28873</v>
      </c>
      <c r="T108" s="2">
        <v>20777</v>
      </c>
      <c r="U108" s="2">
        <v>25920</v>
      </c>
      <c r="V108" s="2">
        <v>28685</v>
      </c>
      <c r="W108" s="2">
        <v>23157</v>
      </c>
      <c r="X108" s="2">
        <v>14111</v>
      </c>
      <c r="Y108" s="2">
        <v>25340</v>
      </c>
      <c r="Z108" s="2">
        <v>23648</v>
      </c>
      <c r="AA108" s="2">
        <v>13478</v>
      </c>
      <c r="AB108" s="2">
        <v>29345</v>
      </c>
      <c r="AC108" s="2">
        <v>34138</v>
      </c>
      <c r="AD108" s="2">
        <v>25522</v>
      </c>
      <c r="AE108" s="2">
        <v>34537</v>
      </c>
      <c r="AF108" s="2">
        <v>47768</v>
      </c>
      <c r="AG108" s="2">
        <v>50313</v>
      </c>
      <c r="AH108" s="2">
        <v>112653</v>
      </c>
      <c r="AI108" s="2">
        <v>93525</v>
      </c>
      <c r="AJ108" s="7">
        <f t="shared" si="4"/>
        <v>1357970</v>
      </c>
      <c r="AK108" s="22">
        <v>23453</v>
      </c>
    </row>
    <row r="109" spans="1:37" ht="23.25" customHeight="1">
      <c r="A109" s="5">
        <v>40386</v>
      </c>
      <c r="B109" s="3">
        <v>13240</v>
      </c>
      <c r="C109" s="2">
        <v>12076</v>
      </c>
      <c r="D109" s="2">
        <v>12817</v>
      </c>
      <c r="E109" s="2">
        <v>10482</v>
      </c>
      <c r="F109" s="2">
        <v>10107</v>
      </c>
      <c r="G109" s="2">
        <v>22057</v>
      </c>
      <c r="H109" s="2">
        <v>28205</v>
      </c>
      <c r="I109" s="2">
        <v>128318</v>
      </c>
      <c r="J109" s="2">
        <v>99653</v>
      </c>
      <c r="K109" s="2">
        <v>175643</v>
      </c>
      <c r="L109" s="2">
        <v>78721</v>
      </c>
      <c r="M109" s="2">
        <v>58246</v>
      </c>
      <c r="N109" s="2">
        <v>64118</v>
      </c>
      <c r="O109" s="2">
        <v>86296</v>
      </c>
      <c r="P109" s="2">
        <v>84244</v>
      </c>
      <c r="Q109" s="2">
        <v>46940</v>
      </c>
      <c r="R109" s="2">
        <v>27153</v>
      </c>
      <c r="S109" s="2">
        <v>39937</v>
      </c>
      <c r="T109" s="2">
        <v>31237</v>
      </c>
      <c r="U109" s="2">
        <v>22783</v>
      </c>
      <c r="V109" s="2">
        <v>39724</v>
      </c>
      <c r="W109" s="2">
        <v>28072</v>
      </c>
      <c r="X109" s="2">
        <v>42588</v>
      </c>
      <c r="Y109" s="2">
        <v>33807</v>
      </c>
      <c r="Z109" s="2">
        <v>40614</v>
      </c>
      <c r="AA109" s="2">
        <v>27702</v>
      </c>
      <c r="AB109" s="2">
        <v>37655</v>
      </c>
      <c r="AC109" s="2">
        <v>21833</v>
      </c>
      <c r="AD109" s="2">
        <v>41584</v>
      </c>
      <c r="AE109" s="2">
        <v>33026</v>
      </c>
      <c r="AF109" s="2">
        <v>63632</v>
      </c>
      <c r="AG109" s="2">
        <v>43343</v>
      </c>
      <c r="AH109" s="2">
        <v>92211</v>
      </c>
      <c r="AI109" s="2">
        <v>77073</v>
      </c>
      <c r="AJ109" s="7">
        <f t="shared" si="4"/>
        <v>1626522</v>
      </c>
      <c r="AK109" s="22">
        <v>9823</v>
      </c>
    </row>
    <row r="110" spans="1:37" ht="23.25" customHeight="1">
      <c r="A110" s="5">
        <v>40387</v>
      </c>
      <c r="B110" s="3">
        <v>7605</v>
      </c>
      <c r="C110" s="2">
        <v>5292</v>
      </c>
      <c r="D110" s="2">
        <v>7135</v>
      </c>
      <c r="E110" s="2">
        <v>48763</v>
      </c>
      <c r="F110" s="2">
        <v>17207</v>
      </c>
      <c r="G110" s="2">
        <v>16444</v>
      </c>
      <c r="H110" s="2">
        <v>16280</v>
      </c>
      <c r="I110" s="2">
        <v>100443</v>
      </c>
      <c r="J110" s="2">
        <v>74923</v>
      </c>
      <c r="K110" s="2">
        <v>84736</v>
      </c>
      <c r="L110" s="2">
        <v>64626</v>
      </c>
      <c r="M110" s="2">
        <v>71950</v>
      </c>
      <c r="N110" s="2">
        <v>48202</v>
      </c>
      <c r="O110" s="2">
        <v>51429</v>
      </c>
      <c r="P110" s="2">
        <v>45691</v>
      </c>
      <c r="Q110" s="2">
        <v>41026</v>
      </c>
      <c r="R110" s="2">
        <v>30761</v>
      </c>
      <c r="S110" s="2">
        <v>22400</v>
      </c>
      <c r="T110" s="2">
        <v>18068</v>
      </c>
      <c r="U110" s="2">
        <v>14274</v>
      </c>
      <c r="V110" s="2">
        <v>32252</v>
      </c>
      <c r="W110" s="2">
        <v>28490</v>
      </c>
      <c r="X110" s="2">
        <v>36450</v>
      </c>
      <c r="Y110" s="2">
        <v>38208</v>
      </c>
      <c r="Z110" s="2">
        <v>20630</v>
      </c>
      <c r="AA110" s="2">
        <v>42191</v>
      </c>
      <c r="AB110" s="2">
        <v>74418</v>
      </c>
      <c r="AC110" s="2">
        <v>36366</v>
      </c>
      <c r="AD110" s="2">
        <v>34648</v>
      </c>
      <c r="AE110" s="2">
        <v>78248</v>
      </c>
      <c r="AF110" s="2">
        <v>52541</v>
      </c>
      <c r="AG110" s="2">
        <v>47339</v>
      </c>
      <c r="AH110" s="2">
        <v>101005</v>
      </c>
      <c r="AI110" s="2">
        <v>80529</v>
      </c>
      <c r="AJ110" s="7">
        <f t="shared" si="4"/>
        <v>1421775</v>
      </c>
      <c r="AK110" s="22">
        <v>-32908</v>
      </c>
    </row>
    <row r="111" spans="1:37" ht="23.25" customHeight="1">
      <c r="A111" s="5">
        <v>40388</v>
      </c>
      <c r="B111" s="3">
        <v>8997</v>
      </c>
      <c r="C111" s="2">
        <v>9365</v>
      </c>
      <c r="D111" s="2">
        <v>13093</v>
      </c>
      <c r="E111" s="2">
        <v>35254</v>
      </c>
      <c r="F111" s="2">
        <v>19045</v>
      </c>
      <c r="G111" s="2">
        <v>8699</v>
      </c>
      <c r="H111" s="2">
        <v>11774</v>
      </c>
      <c r="I111" s="2">
        <v>109632</v>
      </c>
      <c r="J111" s="2">
        <v>78818</v>
      </c>
      <c r="K111" s="2">
        <v>76413</v>
      </c>
      <c r="L111" s="2">
        <v>93601</v>
      </c>
      <c r="M111" s="2">
        <v>88367</v>
      </c>
      <c r="N111" s="2">
        <v>52347</v>
      </c>
      <c r="O111" s="2">
        <v>89865</v>
      </c>
      <c r="P111" s="2">
        <v>141224</v>
      </c>
      <c r="Q111" s="2">
        <v>106790</v>
      </c>
      <c r="R111" s="2">
        <v>71615</v>
      </c>
      <c r="S111" s="2">
        <v>98406</v>
      </c>
      <c r="T111" s="2">
        <v>45105</v>
      </c>
      <c r="U111" s="2">
        <v>44476</v>
      </c>
      <c r="V111" s="2">
        <v>44868</v>
      </c>
      <c r="W111" s="2">
        <v>49727</v>
      </c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7"/>
    </row>
    <row r="112" spans="1:37" ht="23.25" customHeight="1">
      <c r="A112" s="5"/>
      <c r="B112" s="3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7"/>
    </row>
    <row r="113" spans="1:36" ht="23.25" customHeight="1">
      <c r="A113" s="5"/>
      <c r="B113" s="3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7"/>
    </row>
    <row r="114" spans="1:36" ht="23.25" customHeight="1">
      <c r="A114" s="5"/>
      <c r="B114" s="3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7"/>
    </row>
    <row r="115" spans="1:36" ht="23.25" customHeight="1">
      <c r="A115" s="5"/>
      <c r="B115" s="3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7"/>
    </row>
    <row r="116" spans="1:36" ht="23.25" customHeight="1">
      <c r="A116" s="5"/>
      <c r="B116" s="3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7"/>
    </row>
    <row r="117" spans="1:36" ht="23.25" customHeight="1">
      <c r="A117" s="5"/>
      <c r="B117" s="3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7"/>
    </row>
    <row r="118" spans="1:36" ht="23.25" customHeight="1">
      <c r="A118" s="5"/>
      <c r="B118" s="3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7"/>
    </row>
    <row r="119" spans="1:36" ht="23.25" customHeight="1">
      <c r="A119" s="5"/>
      <c r="B119" s="3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7"/>
    </row>
    <row r="120" spans="1:36" ht="23.25" customHeight="1">
      <c r="A120" s="5"/>
      <c r="B120" s="3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7"/>
    </row>
    <row r="121" spans="1:36" ht="23.25" customHeight="1">
      <c r="A121" s="5"/>
      <c r="B121" s="3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7"/>
    </row>
    <row r="122" spans="1:36" ht="23.25" customHeight="1">
      <c r="A122" s="5"/>
      <c r="B122" s="3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7"/>
    </row>
    <row r="123" spans="1:36" ht="23.25" customHeight="1">
      <c r="A123" s="5"/>
      <c r="B123" s="3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7"/>
    </row>
    <row r="124" spans="1:36" ht="23.25" customHeight="1">
      <c r="A124" s="5"/>
      <c r="B124" s="3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7"/>
    </row>
    <row r="125" spans="1:36" ht="23.25" customHeight="1">
      <c r="A125" s="5"/>
      <c r="B125" s="3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7"/>
    </row>
    <row r="126" spans="1:36" ht="23.25" customHeight="1">
      <c r="A126" s="5"/>
      <c r="B126" s="3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7"/>
    </row>
    <row r="127" spans="1:36" ht="23.25" customHeight="1">
      <c r="A127" s="5"/>
      <c r="B127" s="3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7"/>
    </row>
    <row r="128" spans="1:36" ht="23.25" customHeight="1">
      <c r="A128" s="5"/>
      <c r="B128" s="3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7"/>
    </row>
    <row r="129" spans="1:36" ht="23.25" customHeight="1">
      <c r="A129" s="5"/>
      <c r="B129" s="3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7"/>
    </row>
    <row r="130" spans="1:36" ht="23.25" customHeight="1">
      <c r="A130" s="5"/>
      <c r="B130" s="3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7"/>
    </row>
    <row r="131" spans="1:36" ht="23.25" customHeight="1">
      <c r="A131" s="5"/>
      <c r="B131" s="3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7"/>
    </row>
    <row r="132" spans="1:36" ht="23.25" customHeight="1">
      <c r="A132" s="5"/>
      <c r="B132" s="3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7"/>
    </row>
    <row r="133" spans="1:36" ht="23.25" customHeight="1">
      <c r="A133" s="5"/>
      <c r="B133" s="3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7"/>
    </row>
    <row r="134" spans="1:36" ht="23.25" customHeight="1">
      <c r="A134" s="5"/>
      <c r="B134" s="3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7"/>
    </row>
    <row r="135" spans="1:36" ht="23.25" customHeight="1">
      <c r="A135" s="5"/>
      <c r="B135" s="3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7"/>
    </row>
    <row r="136" spans="1:36" ht="23.25" customHeight="1">
      <c r="A136" s="5"/>
      <c r="B136" s="3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7"/>
    </row>
    <row r="137" spans="1:36" ht="23.25" customHeight="1">
      <c r="A137" s="5"/>
      <c r="B137" s="3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7"/>
    </row>
    <row r="138" spans="1:36" ht="23.25" customHeight="1">
      <c r="A138" s="5"/>
      <c r="B138" s="3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7"/>
    </row>
    <row r="139" spans="1:36" ht="23.25" customHeight="1">
      <c r="A139" s="5"/>
      <c r="B139" s="3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7"/>
    </row>
    <row r="140" spans="1:36" ht="23.25" customHeight="1">
      <c r="A140" s="5"/>
      <c r="B140" s="3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7"/>
    </row>
    <row r="141" spans="1:36" ht="23.25" customHeight="1">
      <c r="A141" s="5"/>
      <c r="B141" s="3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7"/>
    </row>
    <row r="142" spans="1:36" ht="23.25" customHeight="1">
      <c r="A142" s="5"/>
      <c r="B142" s="3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7"/>
    </row>
    <row r="143" spans="1:36" ht="23.25" customHeight="1">
      <c r="A143" s="5"/>
      <c r="B143" s="3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7"/>
    </row>
    <row r="144" spans="1:36" ht="23.25" customHeight="1">
      <c r="A144" s="5"/>
      <c r="B144" s="3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7"/>
    </row>
    <row r="145" spans="1:36" ht="23.25" customHeight="1">
      <c r="A145" s="5"/>
      <c r="B145" s="3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7"/>
    </row>
    <row r="146" spans="1:36" ht="23.25" customHeight="1">
      <c r="A146" s="5"/>
      <c r="B146" s="3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7"/>
    </row>
    <row r="147" spans="1:36" ht="23.25" customHeight="1">
      <c r="A147" s="5"/>
      <c r="B147" s="3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7"/>
    </row>
    <row r="148" spans="1:36" ht="23.25" customHeight="1">
      <c r="A148" s="5"/>
      <c r="B148" s="3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7"/>
    </row>
    <row r="149" spans="1:36" ht="23.25" customHeight="1">
      <c r="A149" s="5"/>
      <c r="B149" s="3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7"/>
    </row>
    <row r="150" spans="1:36" ht="23.25" customHeight="1">
      <c r="A150" s="5"/>
      <c r="B150" s="3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7"/>
    </row>
    <row r="151" spans="1:36" ht="23.25" customHeight="1">
      <c r="A151" s="5"/>
      <c r="B151" s="3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7"/>
    </row>
    <row r="152" spans="1:36" ht="23.25" customHeight="1">
      <c r="A152" s="5"/>
      <c r="B152" s="3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7"/>
    </row>
    <row r="153" spans="1:36" ht="23.25" customHeight="1">
      <c r="A153" s="5"/>
      <c r="B153" s="3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7"/>
    </row>
    <row r="154" spans="1:36" ht="23.25" customHeight="1">
      <c r="A154" s="5"/>
      <c r="B154" s="3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7"/>
    </row>
    <row r="155" spans="1:36" ht="23.25" customHeight="1">
      <c r="A155" s="5"/>
      <c r="B155" s="3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7"/>
    </row>
    <row r="156" spans="1:36" ht="23.25" customHeight="1">
      <c r="A156" s="5"/>
      <c r="B156" s="3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7"/>
    </row>
    <row r="157" spans="1:36" ht="23.25" customHeight="1">
      <c r="A157" s="5"/>
      <c r="B157" s="3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7"/>
    </row>
    <row r="158" spans="1:36" ht="23.25" customHeight="1">
      <c r="A158" s="5"/>
      <c r="B158" s="3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7"/>
    </row>
    <row r="159" spans="1:36" ht="23.25" customHeight="1">
      <c r="A159" s="5"/>
      <c r="B159" s="3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7"/>
    </row>
    <row r="160" spans="1:36" ht="23.25" customHeight="1">
      <c r="A160" s="5"/>
      <c r="B160" s="3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7"/>
    </row>
    <row r="161" spans="1:36" ht="23.25" customHeight="1">
      <c r="A161" s="5"/>
      <c r="B161" s="3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7"/>
    </row>
    <row r="162" spans="1:36" ht="23.25" customHeight="1">
      <c r="A162" s="5"/>
      <c r="B162" s="3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7"/>
    </row>
    <row r="163" spans="1:36" ht="23.25" customHeight="1">
      <c r="A163" s="5"/>
      <c r="B163" s="3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7"/>
    </row>
    <row r="164" spans="1:36" ht="23.25" customHeight="1">
      <c r="A164" s="5"/>
      <c r="B164" s="3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7"/>
    </row>
    <row r="165" spans="1:36" ht="23.25" customHeight="1">
      <c r="A165" s="5"/>
      <c r="B165" s="3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7"/>
    </row>
    <row r="166" spans="1:36" ht="23.25" customHeight="1">
      <c r="A166" s="5"/>
      <c r="B166" s="3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7"/>
    </row>
    <row r="167" spans="1:36" ht="23.25" customHeight="1">
      <c r="A167" s="5"/>
      <c r="B167" s="3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7"/>
    </row>
    <row r="168" spans="1:36" ht="23.25" customHeight="1">
      <c r="A168" s="5"/>
      <c r="B168" s="3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7"/>
    </row>
    <row r="169" spans="1:36" ht="23.25" customHeight="1">
      <c r="A169" s="5"/>
      <c r="B169" s="3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7"/>
    </row>
    <row r="170" spans="1:36" ht="23.25" customHeight="1">
      <c r="A170" s="5"/>
      <c r="B170" s="3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7"/>
    </row>
    <row r="171" spans="1:36" ht="23.25" customHeight="1">
      <c r="A171" s="5"/>
      <c r="B171" s="3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7"/>
    </row>
    <row r="172" spans="1:36" ht="23.25" customHeight="1">
      <c r="A172" s="5"/>
      <c r="B172" s="3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7"/>
    </row>
    <row r="173" spans="1:36" ht="23.25" customHeight="1">
      <c r="A173" s="5"/>
      <c r="B173" s="3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7"/>
    </row>
    <row r="174" spans="1:36" ht="23.25" customHeight="1">
      <c r="A174" s="5"/>
      <c r="B174" s="3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7"/>
    </row>
    <row r="175" spans="1:36" ht="23.25" customHeight="1">
      <c r="A175" s="5"/>
      <c r="B175" s="3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7"/>
    </row>
    <row r="176" spans="1:36" ht="23.25" customHeight="1">
      <c r="A176" s="5"/>
      <c r="B176" s="3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7"/>
    </row>
    <row r="177" spans="1:36" ht="23.25" customHeight="1">
      <c r="A177" s="5"/>
      <c r="B177" s="3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7"/>
    </row>
    <row r="178" spans="1:36" ht="23.25" customHeight="1">
      <c r="A178" s="5"/>
      <c r="B178" s="3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7"/>
    </row>
    <row r="179" spans="1:36" ht="23.25" customHeight="1">
      <c r="A179" s="5"/>
      <c r="B179" s="3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7"/>
    </row>
    <row r="180" spans="1:36" ht="23.25" customHeight="1">
      <c r="A180" s="5"/>
      <c r="B180" s="3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7"/>
    </row>
    <row r="181" spans="1:36" ht="23.25" customHeight="1">
      <c r="A181" s="5"/>
      <c r="B181" s="3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7"/>
    </row>
    <row r="182" spans="1:36" ht="23.25" customHeight="1">
      <c r="A182" s="5"/>
      <c r="B182" s="3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7"/>
    </row>
    <row r="183" spans="1:36" ht="23.25" customHeight="1">
      <c r="A183" s="5"/>
      <c r="B183" s="3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7"/>
    </row>
    <row r="184" spans="1:36" ht="23.25" customHeight="1">
      <c r="A184" s="5"/>
      <c r="B184" s="3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7"/>
    </row>
    <row r="185" spans="1:36" ht="23.25" customHeight="1">
      <c r="A185" s="5"/>
      <c r="B185" s="3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7"/>
    </row>
    <row r="186" spans="1:36" ht="23.25" customHeight="1">
      <c r="A186" s="5"/>
      <c r="B186" s="3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7"/>
    </row>
    <row r="187" spans="1:36" ht="23.25" customHeight="1">
      <c r="A187" s="5"/>
      <c r="B187" s="3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7"/>
    </row>
    <row r="188" spans="1:36" ht="23.25" customHeight="1">
      <c r="A188" s="5"/>
      <c r="B188" s="3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7"/>
    </row>
    <row r="189" spans="1:36" ht="23.25" customHeight="1">
      <c r="A189" s="5"/>
      <c r="B189" s="3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7"/>
    </row>
    <row r="190" spans="1:36" ht="23.25" customHeight="1">
      <c r="A190" s="5"/>
      <c r="B190" s="3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7"/>
    </row>
    <row r="191" spans="1:36" ht="23.25" customHeight="1">
      <c r="A191" s="5"/>
      <c r="B191" s="3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7"/>
    </row>
    <row r="192" spans="1:36" ht="23.25" customHeight="1">
      <c r="A192" s="5"/>
      <c r="B192" s="3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7"/>
    </row>
    <row r="193" spans="1:36" ht="23.25" customHeight="1">
      <c r="A193" s="5"/>
      <c r="B193" s="3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7"/>
    </row>
    <row r="194" spans="1:36" ht="23.25" customHeight="1">
      <c r="A194" s="5"/>
      <c r="B194" s="3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7"/>
    </row>
    <row r="195" spans="1:36" ht="23.25" customHeight="1">
      <c r="A195" s="5"/>
      <c r="B195" s="3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7"/>
    </row>
    <row r="196" spans="1:36" ht="23.25" customHeight="1">
      <c r="A196" s="5"/>
      <c r="B196" s="3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7"/>
    </row>
    <row r="197" spans="1:36" ht="23.25" customHeight="1">
      <c r="A197" s="5"/>
      <c r="B197" s="3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7"/>
    </row>
    <row r="198" spans="1:36" ht="23.25" customHeight="1">
      <c r="A198" s="5"/>
      <c r="B198" s="3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7"/>
    </row>
    <row r="199" spans="1:36" ht="23.25" customHeight="1">
      <c r="A199" s="5"/>
      <c r="B199" s="3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7"/>
    </row>
    <row r="200" spans="1:36" ht="23.25" customHeight="1">
      <c r="A200" s="5"/>
      <c r="B200" s="3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7"/>
    </row>
    <row r="201" spans="1:36" ht="23.25" customHeight="1">
      <c r="A201" s="5"/>
      <c r="B201" s="3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7"/>
    </row>
    <row r="202" spans="1:36" ht="23.25" customHeight="1">
      <c r="A202" s="5"/>
      <c r="B202" s="3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7"/>
    </row>
    <row r="203" spans="1:36" ht="23.25" customHeight="1">
      <c r="A203" s="5"/>
      <c r="B203" s="3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7"/>
    </row>
    <row r="204" spans="1:36" ht="23.25" customHeight="1">
      <c r="A204" s="5"/>
      <c r="B204" s="3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7"/>
    </row>
    <row r="205" spans="1:36" ht="23.25" customHeight="1">
      <c r="A205" s="5"/>
      <c r="B205" s="3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7"/>
    </row>
    <row r="206" spans="1:36" ht="23.25" customHeight="1">
      <c r="A206" s="5"/>
      <c r="B206" s="3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7"/>
    </row>
    <row r="207" spans="1:36" ht="23.25" customHeight="1">
      <c r="A207" s="5"/>
      <c r="B207" s="3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7"/>
    </row>
    <row r="208" spans="1:36" ht="23.25" customHeight="1">
      <c r="A208" s="5"/>
      <c r="B208" s="3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7"/>
    </row>
    <row r="209" spans="1:36" ht="23.25" customHeight="1">
      <c r="A209" s="5"/>
      <c r="B209" s="3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7"/>
    </row>
    <row r="210" spans="1:36" ht="23.25" customHeight="1">
      <c r="A210" s="5"/>
      <c r="B210" s="3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7"/>
    </row>
    <row r="211" spans="1:36" ht="23.25" customHeight="1">
      <c r="A211" s="5"/>
      <c r="B211" s="3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7"/>
    </row>
    <row r="212" spans="1:36" ht="23.25" customHeight="1">
      <c r="A212" s="5"/>
      <c r="B212" s="3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7"/>
    </row>
    <row r="213" spans="1:36" ht="23.25" customHeight="1">
      <c r="A213" s="5"/>
      <c r="B213" s="3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7"/>
    </row>
    <row r="214" spans="1:36" ht="23.25" customHeight="1">
      <c r="A214" s="5"/>
      <c r="B214" s="3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7"/>
    </row>
    <row r="215" spans="1:36" ht="23.25" customHeight="1">
      <c r="A215" s="5"/>
      <c r="B215" s="3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7"/>
    </row>
    <row r="216" spans="1:36" ht="23.25" customHeight="1">
      <c r="A216" s="5"/>
      <c r="B216" s="3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7"/>
    </row>
    <row r="217" spans="1:36" ht="23.25" customHeight="1">
      <c r="A217" s="5"/>
      <c r="B217" s="3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7"/>
    </row>
    <row r="218" spans="1:36" ht="23.25" customHeight="1">
      <c r="A218" s="5"/>
      <c r="B218" s="3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7"/>
    </row>
    <row r="219" spans="1:36" ht="23.25" customHeight="1">
      <c r="A219" s="5"/>
      <c r="B219" s="3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7"/>
    </row>
    <row r="220" spans="1:36" ht="23.25" customHeight="1">
      <c r="A220" s="5"/>
      <c r="B220" s="3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7"/>
    </row>
    <row r="221" spans="1:36" ht="23.25" customHeight="1">
      <c r="A221" s="5"/>
      <c r="B221" s="3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7"/>
    </row>
    <row r="222" spans="1:36" ht="23.25" customHeight="1">
      <c r="A222" s="5"/>
      <c r="B222" s="3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7"/>
    </row>
    <row r="223" spans="1:36" ht="23.25" customHeight="1">
      <c r="A223" s="5"/>
      <c r="B223" s="3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7"/>
    </row>
    <row r="224" spans="1:36" ht="23.25" customHeight="1">
      <c r="A224" s="5"/>
      <c r="B224" s="3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7"/>
    </row>
    <row r="225" spans="1:36" ht="23.25" customHeight="1">
      <c r="A225" s="5"/>
      <c r="B225" s="3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7"/>
    </row>
    <row r="226" spans="1:36" ht="23.25" customHeight="1">
      <c r="A226" s="5"/>
      <c r="B226" s="3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7"/>
    </row>
    <row r="227" spans="1:36" ht="23.25" customHeight="1">
      <c r="A227" s="5"/>
      <c r="B227" s="3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7"/>
    </row>
    <row r="228" spans="1:36" ht="23.25" customHeight="1">
      <c r="A228" s="5"/>
      <c r="B228" s="3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7"/>
    </row>
    <row r="229" spans="1:36" ht="23.25" customHeight="1">
      <c r="A229" s="5"/>
      <c r="B229" s="3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7"/>
    </row>
    <row r="230" spans="1:36" ht="23.25" customHeight="1">
      <c r="A230" s="5"/>
      <c r="B230" s="3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7"/>
    </row>
    <row r="231" spans="1:36" ht="23.25" customHeight="1">
      <c r="A231" s="5"/>
      <c r="B231" s="3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7"/>
    </row>
    <row r="232" spans="1:36" ht="23.25" customHeight="1">
      <c r="A232" s="5"/>
      <c r="B232" s="3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7"/>
    </row>
    <row r="233" spans="1:36" ht="23.25" customHeight="1">
      <c r="A233" s="5"/>
      <c r="B233" s="3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7"/>
    </row>
    <row r="234" spans="1:36" ht="23.25" customHeight="1">
      <c r="A234" s="5"/>
      <c r="B234" s="3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7"/>
    </row>
    <row r="235" spans="1:36" ht="23.25" customHeight="1">
      <c r="A235" s="5"/>
      <c r="B235" s="3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7"/>
    </row>
    <row r="236" spans="1:36" ht="23.25" customHeight="1">
      <c r="A236" s="5"/>
      <c r="B236" s="3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7"/>
    </row>
    <row r="237" spans="1:36" ht="23.25" customHeight="1">
      <c r="A237" s="5"/>
      <c r="B237" s="3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7"/>
    </row>
    <row r="238" spans="1:36" ht="23.25" customHeight="1">
      <c r="A238" s="5"/>
      <c r="B238" s="3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7"/>
    </row>
    <row r="239" spans="1:36" ht="23.25" customHeight="1">
      <c r="A239" s="5"/>
      <c r="B239" s="3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7"/>
    </row>
    <row r="240" spans="1:36" ht="23.25" customHeight="1">
      <c r="A240" s="5"/>
      <c r="B240" s="3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7"/>
    </row>
    <row r="241" spans="1:36" ht="23.25" customHeight="1">
      <c r="A241" s="5"/>
      <c r="B241" s="3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7"/>
    </row>
    <row r="242" spans="1:36" ht="23.25" customHeight="1">
      <c r="A242" s="5"/>
      <c r="B242" s="3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7"/>
    </row>
    <row r="243" spans="1:36" ht="23.25" customHeight="1">
      <c r="A243" s="5"/>
      <c r="B243" s="3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7"/>
    </row>
    <row r="244" spans="1:36" ht="23.25" customHeight="1">
      <c r="A244" s="5"/>
      <c r="B244" s="3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7"/>
    </row>
    <row r="245" spans="1:36" ht="23.25" customHeight="1">
      <c r="A245" s="5"/>
      <c r="B245" s="3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7"/>
    </row>
    <row r="246" spans="1:36" ht="23.25" customHeight="1">
      <c r="A246" s="5"/>
      <c r="B246" s="3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7"/>
    </row>
    <row r="247" spans="1:36" ht="23.25" customHeight="1">
      <c r="A247" s="5"/>
      <c r="B247" s="3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7"/>
    </row>
    <row r="248" spans="1:36" ht="23.25" customHeight="1">
      <c r="A248" s="5"/>
      <c r="B248" s="3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7"/>
    </row>
    <row r="249" spans="1:36" ht="23.25" customHeight="1">
      <c r="A249" s="5"/>
      <c r="B249" s="3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7"/>
    </row>
    <row r="250" spans="1:36" ht="23.25" customHeight="1">
      <c r="A250" s="5"/>
      <c r="B250" s="3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7"/>
    </row>
    <row r="251" spans="1:36" ht="23.25" customHeight="1">
      <c r="A251" s="5"/>
      <c r="B251" s="3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7"/>
    </row>
    <row r="252" spans="1:36" ht="23.25" customHeight="1">
      <c r="A252" s="5"/>
      <c r="B252" s="3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7"/>
    </row>
    <row r="253" spans="1:36" ht="23.25" customHeight="1">
      <c r="A253" s="5"/>
      <c r="B253" s="3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7"/>
    </row>
    <row r="254" spans="1:36" ht="23.25" customHeight="1">
      <c r="A254" s="5"/>
      <c r="B254" s="3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7"/>
    </row>
    <row r="255" spans="1:36" ht="23.25" customHeight="1">
      <c r="A255" s="5"/>
      <c r="B255" s="3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7"/>
    </row>
    <row r="256" spans="1:36" ht="23.25" customHeight="1">
      <c r="A256" s="5"/>
      <c r="B256" s="3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7"/>
    </row>
    <row r="257" spans="1:36" ht="23.25" customHeight="1">
      <c r="A257" s="5"/>
      <c r="B257" s="3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7"/>
    </row>
    <row r="258" spans="1:36" ht="23.25" customHeight="1">
      <c r="A258" s="5"/>
      <c r="B258" s="3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7"/>
    </row>
    <row r="259" spans="1:36" ht="23.25" customHeight="1">
      <c r="A259" s="5"/>
      <c r="B259" s="3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7"/>
    </row>
    <row r="260" spans="1:36" ht="23.25" customHeight="1">
      <c r="A260" s="5"/>
      <c r="B260" s="3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7"/>
    </row>
    <row r="261" spans="1:36" ht="23.25" customHeight="1">
      <c r="A261" s="5"/>
      <c r="B261" s="3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7"/>
    </row>
    <row r="262" spans="1:36" ht="23.25" customHeight="1">
      <c r="A262" s="5"/>
      <c r="B262" s="3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7"/>
    </row>
    <row r="263" spans="1:36" ht="23.25" customHeight="1">
      <c r="A263" s="5"/>
      <c r="B263" s="3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7"/>
    </row>
    <row r="264" spans="1:36" ht="23.25" customHeight="1">
      <c r="A264" s="5"/>
      <c r="B264" s="3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7"/>
    </row>
    <row r="265" spans="1:36" ht="23.25" customHeight="1">
      <c r="A265" s="5"/>
      <c r="B265" s="3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7"/>
    </row>
    <row r="266" spans="1:36" ht="23.25" customHeight="1">
      <c r="A266" s="5"/>
      <c r="B266" s="3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7"/>
    </row>
    <row r="267" spans="1:36" ht="23.25" customHeight="1">
      <c r="A267" s="5"/>
      <c r="B267" s="3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7"/>
    </row>
    <row r="268" spans="1:36" ht="23.25" customHeight="1">
      <c r="A268" s="5"/>
      <c r="B268" s="3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7"/>
    </row>
    <row r="269" spans="1:36" ht="23.25" customHeight="1">
      <c r="A269" s="5"/>
      <c r="B269" s="3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7"/>
    </row>
    <row r="270" spans="1:36" ht="23.25" customHeight="1">
      <c r="A270" s="5"/>
      <c r="B270" s="3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7"/>
    </row>
    <row r="271" spans="1:36" ht="23.25" customHeight="1">
      <c r="A271" s="5"/>
      <c r="B271" s="3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7"/>
    </row>
    <row r="272" spans="1:36" ht="23.25" customHeight="1">
      <c r="A272" s="5"/>
      <c r="B272" s="3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7"/>
    </row>
    <row r="273" spans="1:36" ht="23.25" customHeight="1">
      <c r="A273" s="5"/>
      <c r="B273" s="3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7"/>
    </row>
    <row r="274" spans="1:36" ht="23.25" customHeight="1">
      <c r="A274" s="5"/>
      <c r="B274" s="3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7"/>
    </row>
    <row r="275" spans="1:36" ht="23.25" customHeight="1">
      <c r="A275" s="5"/>
      <c r="B275" s="3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7"/>
    </row>
    <row r="276" spans="1:36" ht="23.25" customHeight="1">
      <c r="A276" s="5"/>
      <c r="B276" s="3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7"/>
    </row>
    <row r="277" spans="1:36" ht="23.25" customHeight="1">
      <c r="A277" s="5"/>
      <c r="B277" s="3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7"/>
    </row>
    <row r="278" spans="1:36" ht="23.25" customHeight="1">
      <c r="A278" s="5"/>
      <c r="B278" s="3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7"/>
    </row>
    <row r="279" spans="1:36" ht="23.25" customHeight="1">
      <c r="A279" s="5"/>
      <c r="B279" s="3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7"/>
    </row>
    <row r="280" spans="1:36" ht="23.25" customHeight="1">
      <c r="A280" s="5"/>
      <c r="B280" s="3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7"/>
    </row>
    <row r="281" spans="1:36" ht="23.25" customHeight="1">
      <c r="A281" s="5"/>
      <c r="B281" s="3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7"/>
    </row>
    <row r="282" spans="1:36" ht="23.25" customHeight="1">
      <c r="A282" s="5"/>
      <c r="B282" s="3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7"/>
    </row>
    <row r="283" spans="1:36" ht="23.25" customHeight="1">
      <c r="A283" s="5"/>
      <c r="B283" s="3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7"/>
    </row>
    <row r="284" spans="1:36" ht="23.25" customHeight="1">
      <c r="A284" s="5"/>
      <c r="B284" s="3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7"/>
    </row>
    <row r="285" spans="1:36" ht="23.25" customHeight="1">
      <c r="A285" s="5"/>
      <c r="B285" s="3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7"/>
    </row>
    <row r="286" spans="1:36" ht="23.25" customHeight="1">
      <c r="A286" s="5"/>
      <c r="B286" s="3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7"/>
    </row>
    <row r="287" spans="1:36" ht="23.25" customHeight="1">
      <c r="A287" s="5"/>
      <c r="B287" s="3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7"/>
    </row>
    <row r="288" spans="1:36" ht="23.25" customHeight="1">
      <c r="A288" s="5"/>
      <c r="B288" s="3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7"/>
    </row>
    <row r="289" spans="1:36" ht="23.25" customHeight="1">
      <c r="A289" s="5"/>
      <c r="B289" s="3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7"/>
    </row>
    <row r="290" spans="1:36" ht="23.25" customHeight="1">
      <c r="A290" s="5"/>
      <c r="B290" s="3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7"/>
    </row>
    <row r="291" spans="1:36" ht="23.25" customHeight="1">
      <c r="A291" s="5"/>
      <c r="B291" s="3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7"/>
    </row>
    <row r="292" spans="1:36" ht="23.25" customHeight="1">
      <c r="A292" s="5"/>
      <c r="B292" s="3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7"/>
    </row>
    <row r="293" spans="1:36" ht="23.25" customHeight="1">
      <c r="A293" s="5"/>
      <c r="B293" s="3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7"/>
    </row>
    <row r="294" spans="1:36" ht="23.25" customHeight="1">
      <c r="A294" s="5"/>
      <c r="B294" s="3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7"/>
    </row>
    <row r="295" spans="1:36" ht="23.25" customHeight="1">
      <c r="A295" s="5"/>
      <c r="B295" s="3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7"/>
    </row>
    <row r="296" spans="1:36" ht="23.25" customHeight="1">
      <c r="A296" s="5"/>
      <c r="B296" s="3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7"/>
    </row>
    <row r="297" spans="1:36" ht="23.25" customHeight="1">
      <c r="A297" s="5"/>
      <c r="B297" s="3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7"/>
    </row>
    <row r="298" spans="1:36" ht="23.25" customHeight="1">
      <c r="A298" s="5"/>
      <c r="B298" s="3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7"/>
    </row>
    <row r="299" spans="1:36" ht="23.25" customHeight="1">
      <c r="A299" s="5"/>
      <c r="B299" s="3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7"/>
    </row>
    <row r="300" spans="1:36" ht="23.25" customHeight="1">
      <c r="A300" s="5"/>
      <c r="B300" s="3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7"/>
    </row>
    <row r="301" spans="1:36" ht="23.25" customHeight="1">
      <c r="A301" s="5"/>
      <c r="B301" s="3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7"/>
    </row>
    <row r="302" spans="1:36" ht="23.25" customHeight="1">
      <c r="A302" s="5"/>
      <c r="B302" s="3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7"/>
    </row>
    <row r="303" spans="1:36" ht="23.25" customHeight="1">
      <c r="A303" s="5"/>
      <c r="B303" s="3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7"/>
    </row>
    <row r="304" spans="1:36" ht="23.25" customHeight="1">
      <c r="A304" s="5"/>
      <c r="B304" s="3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7"/>
    </row>
    <row r="305" spans="1:36" ht="23.25" customHeight="1">
      <c r="A305" s="5"/>
      <c r="B305" s="3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7"/>
    </row>
    <row r="306" spans="1:36" ht="23.25" customHeight="1">
      <c r="A306" s="5"/>
      <c r="B306" s="3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7"/>
    </row>
    <row r="307" spans="1:36" ht="23.25" customHeight="1">
      <c r="A307" s="5"/>
      <c r="B307" s="3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7"/>
    </row>
    <row r="308" spans="1:36" ht="23.25" customHeight="1">
      <c r="A308" s="5"/>
      <c r="B308" s="3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7"/>
    </row>
    <row r="309" spans="1:36" ht="23.25" customHeight="1">
      <c r="A309" s="5"/>
      <c r="B309" s="3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7"/>
    </row>
    <row r="310" spans="1:36" ht="23.25" customHeight="1">
      <c r="A310" s="5"/>
      <c r="B310" s="3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7"/>
    </row>
    <row r="311" spans="1:36" ht="23.25" customHeight="1">
      <c r="A311" s="5"/>
      <c r="B311" s="3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7"/>
    </row>
    <row r="312" spans="1:36" ht="23.25" customHeight="1">
      <c r="A312" s="5"/>
      <c r="B312" s="3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7"/>
    </row>
    <row r="313" spans="1:36" ht="23.25" customHeight="1">
      <c r="A313" s="5"/>
      <c r="B313" s="3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7"/>
    </row>
    <row r="314" spans="1:36" ht="23.25" customHeight="1">
      <c r="A314" s="5"/>
      <c r="B314" s="3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7"/>
    </row>
    <row r="315" spans="1:36" ht="23.25" customHeight="1">
      <c r="A315" s="5"/>
      <c r="B315" s="3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7"/>
    </row>
    <row r="316" spans="1:36" ht="23.25" customHeight="1">
      <c r="A316" s="5"/>
      <c r="B316" s="3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7"/>
    </row>
    <row r="317" spans="1:36" ht="23.25" customHeight="1">
      <c r="A317" s="5"/>
      <c r="B317" s="3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7"/>
    </row>
    <row r="318" spans="1:36" ht="23.25" customHeight="1">
      <c r="A318" s="5"/>
      <c r="B318" s="3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7"/>
    </row>
    <row r="319" spans="1:36" ht="23.25" customHeight="1">
      <c r="A319" s="5"/>
      <c r="B319" s="3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7"/>
    </row>
    <row r="320" spans="1:36" ht="23.25" customHeight="1">
      <c r="A320" s="5"/>
      <c r="B320" s="3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7"/>
    </row>
    <row r="321" spans="1:36" ht="23.25" customHeight="1">
      <c r="A321" s="5"/>
      <c r="B321" s="3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7"/>
    </row>
    <row r="322" spans="1:36" ht="23.25" customHeight="1">
      <c r="A322" s="5"/>
      <c r="B322" s="3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7"/>
    </row>
    <row r="323" spans="1:36" ht="23.25" customHeight="1">
      <c r="A323" s="5"/>
      <c r="B323" s="3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7"/>
    </row>
    <row r="324" spans="1:36" ht="23.25" customHeight="1">
      <c r="A324" s="5"/>
      <c r="B324" s="3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7"/>
    </row>
    <row r="325" spans="1:36" ht="23.25" customHeight="1">
      <c r="A325" s="5"/>
      <c r="B325" s="3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7"/>
    </row>
    <row r="326" spans="1:36" ht="23.25" customHeight="1">
      <c r="A326" s="5"/>
      <c r="B326" s="3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7"/>
    </row>
    <row r="327" spans="1:36" ht="23.25" customHeight="1">
      <c r="A327" s="5"/>
      <c r="B327" s="3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7"/>
    </row>
    <row r="328" spans="1:36" ht="23.25" customHeight="1">
      <c r="A328" s="5"/>
      <c r="B328" s="3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7"/>
    </row>
    <row r="329" spans="1:36" ht="23.25" customHeight="1">
      <c r="A329" s="5"/>
      <c r="B329" s="3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7"/>
    </row>
    <row r="330" spans="1:36" ht="23.25" customHeight="1">
      <c r="A330" s="5"/>
      <c r="B330" s="3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7"/>
    </row>
    <row r="331" spans="1:36" ht="23.25" customHeight="1">
      <c r="A331" s="5"/>
      <c r="B331" s="3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7"/>
    </row>
    <row r="332" spans="1:36" ht="23.25" customHeight="1">
      <c r="A332" s="5"/>
      <c r="B332" s="3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7"/>
    </row>
    <row r="333" spans="1:36" ht="23.25" customHeight="1">
      <c r="A333" s="5"/>
      <c r="B333" s="3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7"/>
    </row>
    <row r="334" spans="1:36" ht="23.25" customHeight="1">
      <c r="A334" s="5"/>
      <c r="B334" s="3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7"/>
    </row>
    <row r="335" spans="1:36" ht="23.25" customHeight="1">
      <c r="A335" s="5"/>
      <c r="B335" s="3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7"/>
    </row>
    <row r="336" spans="1:36" ht="23.25" customHeight="1">
      <c r="A336" s="5"/>
      <c r="B336" s="3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7"/>
    </row>
    <row r="337" spans="1:36" ht="23.25" customHeight="1">
      <c r="A337" s="5"/>
      <c r="B337" s="3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7"/>
    </row>
    <row r="338" spans="1:36" ht="23.25" customHeight="1">
      <c r="A338" s="5"/>
      <c r="B338" s="3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7"/>
    </row>
    <row r="339" spans="1:36" ht="23.25" customHeight="1">
      <c r="A339" s="5"/>
      <c r="B339" s="3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7"/>
    </row>
    <row r="340" spans="1:36" ht="23.25" customHeight="1">
      <c r="A340" s="5"/>
      <c r="B340" s="3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7"/>
    </row>
    <row r="341" spans="1:36" ht="23.25" customHeight="1">
      <c r="A341" s="5"/>
      <c r="B341" s="3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7"/>
    </row>
    <row r="342" spans="1:36" ht="23.25" customHeight="1">
      <c r="A342" s="5"/>
      <c r="B342" s="3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7"/>
    </row>
    <row r="343" spans="1:36" ht="23.25" customHeight="1">
      <c r="A343" s="5"/>
      <c r="B343" s="3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7"/>
    </row>
    <row r="344" spans="1:36" ht="23.25" customHeight="1">
      <c r="A344" s="5"/>
      <c r="B344" s="3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7"/>
    </row>
    <row r="345" spans="1:36" ht="23.25" customHeight="1">
      <c r="A345" s="5"/>
      <c r="B345" s="3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7"/>
    </row>
    <row r="346" spans="1:36" ht="23.25" customHeight="1">
      <c r="A346" s="5"/>
      <c r="B346" s="3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7"/>
    </row>
    <row r="347" spans="1:36" ht="23.25" customHeight="1">
      <c r="A347" s="5"/>
      <c r="B347" s="3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7"/>
    </row>
    <row r="348" spans="1:36" ht="23.25" customHeight="1">
      <c r="A348" s="5"/>
      <c r="B348" s="3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7"/>
    </row>
    <row r="349" spans="1:36" ht="23.25" customHeight="1">
      <c r="A349" s="5"/>
      <c r="B349" s="3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7"/>
    </row>
    <row r="350" spans="1:36" ht="23.25" customHeight="1">
      <c r="A350" s="5"/>
      <c r="B350" s="3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7"/>
    </row>
    <row r="351" spans="1:36" ht="23.25" customHeight="1">
      <c r="A351" s="5"/>
      <c r="B351" s="3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7"/>
    </row>
    <row r="352" spans="1:36" ht="23.25" customHeight="1">
      <c r="A352" s="5"/>
      <c r="B352" s="3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7"/>
    </row>
    <row r="353" spans="1:36" ht="23.25" customHeight="1">
      <c r="A353" s="5"/>
      <c r="B353" s="3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7"/>
    </row>
    <row r="354" spans="1:36" ht="23.25" customHeight="1">
      <c r="A354" s="5"/>
      <c r="B354" s="3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7"/>
    </row>
    <row r="355" spans="1:36" ht="23.25" customHeight="1">
      <c r="A355" s="5"/>
      <c r="B355" s="3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7"/>
    </row>
    <row r="356" spans="1:36" ht="23.25" customHeight="1">
      <c r="A356" s="5"/>
      <c r="B356" s="3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7"/>
    </row>
    <row r="357" spans="1:36" ht="23.25" customHeight="1">
      <c r="A357" s="5"/>
      <c r="B357" s="3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7"/>
    </row>
    <row r="358" spans="1:36" ht="23.25" customHeight="1">
      <c r="A358" s="5"/>
      <c r="B358" s="3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7"/>
    </row>
    <row r="359" spans="1:36" ht="23.25" customHeight="1">
      <c r="A359" s="5"/>
      <c r="B359" s="3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7"/>
    </row>
    <row r="360" spans="1:36" ht="23.25" customHeight="1">
      <c r="A360" s="5"/>
      <c r="B360" s="3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7"/>
    </row>
    <row r="361" spans="1:36" ht="23.25" customHeight="1">
      <c r="A361" s="5"/>
      <c r="B361" s="3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7"/>
    </row>
    <row r="362" spans="1:36" ht="23.25" customHeight="1">
      <c r="A362" s="5"/>
      <c r="B362" s="3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7"/>
    </row>
    <row r="363" spans="1:36" ht="23.25" customHeight="1">
      <c r="A363" s="5"/>
      <c r="B363" s="3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7"/>
    </row>
    <row r="364" spans="1:36" ht="23.25" customHeight="1">
      <c r="A364" s="5"/>
      <c r="B364" s="3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7"/>
    </row>
    <row r="365" spans="1:36" ht="23.25" customHeight="1">
      <c r="A365" s="5"/>
      <c r="B365" s="3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7"/>
    </row>
    <row r="366" spans="1:36" ht="23.25" customHeight="1">
      <c r="A366" s="5"/>
      <c r="B366" s="3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7"/>
    </row>
    <row r="367" spans="1:36" ht="23.25" customHeight="1">
      <c r="A367" s="5"/>
      <c r="B367" s="3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7"/>
    </row>
    <row r="368" spans="1:36" ht="23.25" customHeight="1">
      <c r="A368" s="5"/>
      <c r="B368" s="3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7"/>
    </row>
    <row r="369" spans="1:36" ht="23.25" customHeight="1">
      <c r="A369" s="5"/>
      <c r="B369" s="3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7"/>
    </row>
    <row r="370" spans="1:36" ht="23.25" customHeight="1">
      <c r="A370" s="5"/>
      <c r="B370" s="3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7"/>
    </row>
    <row r="371" spans="1:36" ht="23.25" customHeight="1">
      <c r="A371" s="5"/>
      <c r="B371" s="3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7"/>
    </row>
    <row r="372" spans="1:36" ht="23.25" customHeight="1">
      <c r="A372" s="5"/>
      <c r="B372" s="3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7"/>
    </row>
    <row r="373" spans="1:36" ht="23.25" customHeight="1">
      <c r="A373" s="5"/>
      <c r="B373" s="3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7"/>
    </row>
    <row r="374" spans="1:36" ht="23.25" customHeight="1">
      <c r="A374" s="5"/>
      <c r="B374" s="3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7"/>
    </row>
    <row r="375" spans="1:36" ht="23.25" customHeight="1">
      <c r="A375" s="5"/>
      <c r="B375" s="3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7"/>
    </row>
    <row r="376" spans="1:36" ht="23.25" customHeight="1">
      <c r="A376" s="5"/>
      <c r="B376" s="3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7"/>
    </row>
    <row r="377" spans="1:36" ht="23.25" customHeight="1">
      <c r="A377" s="5"/>
      <c r="B377" s="3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7"/>
    </row>
    <row r="378" spans="1:36" ht="23.25" customHeight="1">
      <c r="A378" s="5"/>
      <c r="B378" s="3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7"/>
    </row>
    <row r="379" spans="1:36" ht="23.25" customHeight="1">
      <c r="A379" s="5"/>
      <c r="B379" s="3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7"/>
    </row>
    <row r="380" spans="1:36" ht="23.25" customHeight="1">
      <c r="A380" s="5"/>
      <c r="B380" s="3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7"/>
    </row>
    <row r="381" spans="1:36" ht="23.25" customHeight="1">
      <c r="A381" s="5"/>
      <c r="B381" s="3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7"/>
    </row>
    <row r="382" spans="1:36" ht="23.25" customHeight="1">
      <c r="A382" s="5"/>
      <c r="B382" s="3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7"/>
    </row>
    <row r="383" spans="1:36" ht="23.25" customHeight="1">
      <c r="A383" s="5"/>
      <c r="B383" s="3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7"/>
    </row>
    <row r="384" spans="1:36" ht="23.25" customHeight="1">
      <c r="A384" s="5"/>
      <c r="B384" s="3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7"/>
    </row>
    <row r="385" spans="1:36" ht="23.25" customHeight="1">
      <c r="A385" s="5"/>
      <c r="B385" s="3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7"/>
    </row>
    <row r="386" spans="1:36" ht="23.25" customHeight="1">
      <c r="A386" s="5"/>
      <c r="B386" s="3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7"/>
    </row>
    <row r="387" spans="1:36" ht="23.25" customHeight="1">
      <c r="A387" s="5"/>
      <c r="B387" s="3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7"/>
    </row>
    <row r="388" spans="1:36" ht="23.25" customHeight="1">
      <c r="A388" s="5"/>
      <c r="B388" s="3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7"/>
    </row>
    <row r="389" spans="1:36" ht="23.25" customHeight="1">
      <c r="A389" s="5"/>
      <c r="B389" s="3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7"/>
    </row>
    <row r="390" spans="1:36" ht="23.25" customHeight="1">
      <c r="A390" s="5"/>
      <c r="B390" s="3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7"/>
    </row>
    <row r="391" spans="1:36" ht="23.25" customHeight="1">
      <c r="A391" s="5"/>
      <c r="B391" s="3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7"/>
    </row>
    <row r="392" spans="1:36" ht="23.25" customHeight="1">
      <c r="A392" s="5"/>
      <c r="B392" s="3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7"/>
    </row>
    <row r="393" spans="1:36" ht="23.25" customHeight="1">
      <c r="A393" s="5"/>
      <c r="B393" s="3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7"/>
    </row>
    <row r="394" spans="1:36" ht="23.25" customHeight="1">
      <c r="A394" s="5"/>
      <c r="B394" s="3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7"/>
    </row>
    <row r="395" spans="1:36" ht="23.25" customHeight="1">
      <c r="A395" s="5"/>
      <c r="B395" s="3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7"/>
    </row>
    <row r="396" spans="1:36" ht="23.25" customHeight="1">
      <c r="A396" s="5"/>
      <c r="B396" s="3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7"/>
    </row>
    <row r="397" spans="1:36" ht="23.25" customHeight="1">
      <c r="A397" s="5"/>
      <c r="B397" s="3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7"/>
    </row>
    <row r="398" spans="1:36" ht="23.25" customHeight="1">
      <c r="A398" s="5"/>
      <c r="B398" s="3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7"/>
    </row>
    <row r="399" spans="1:36" ht="23.25" customHeight="1">
      <c r="A399" s="5"/>
      <c r="B399" s="3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7"/>
    </row>
    <row r="400" spans="1:36" ht="23.25" customHeight="1">
      <c r="A400" s="5"/>
      <c r="B400" s="3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7"/>
    </row>
    <row r="401" spans="1:36" ht="23.25" customHeight="1">
      <c r="A401" s="5"/>
      <c r="B401" s="3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7"/>
    </row>
    <row r="402" spans="1:36" ht="23.25" customHeight="1">
      <c r="A402" s="5"/>
      <c r="B402" s="3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7"/>
    </row>
    <row r="403" spans="1:36" ht="23.25" customHeight="1">
      <c r="A403" s="5"/>
      <c r="B403" s="3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7"/>
    </row>
    <row r="404" spans="1:36" ht="23.25" customHeight="1">
      <c r="A404" s="5"/>
      <c r="B404" s="3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7"/>
    </row>
    <row r="405" spans="1:36" ht="23.25" customHeight="1">
      <c r="A405" s="5"/>
      <c r="B405" s="3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7"/>
    </row>
    <row r="406" spans="1:36" ht="23.25" customHeight="1">
      <c r="A406" s="5"/>
      <c r="B406" s="3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7"/>
    </row>
    <row r="407" spans="1:36" ht="23.25" customHeight="1">
      <c r="A407" s="5"/>
      <c r="B407" s="3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7"/>
    </row>
    <row r="408" spans="1:36" ht="23.25" customHeight="1">
      <c r="A408" s="5"/>
      <c r="B408" s="3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7"/>
    </row>
    <row r="409" spans="1:36" ht="23.25" customHeight="1">
      <c r="A409" s="5"/>
      <c r="B409" s="3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7"/>
    </row>
    <row r="410" spans="1:36" ht="23.25" customHeight="1">
      <c r="A410" s="5"/>
      <c r="B410" s="3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7"/>
    </row>
    <row r="411" spans="1:36" ht="23.25" customHeight="1">
      <c r="A411" s="5"/>
      <c r="B411" s="3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7"/>
    </row>
    <row r="412" spans="1:36" ht="23.25" customHeight="1">
      <c r="A412" s="5"/>
      <c r="B412" s="3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7"/>
    </row>
    <row r="413" spans="1:36" ht="23.25" customHeight="1">
      <c r="A413" s="5"/>
      <c r="B413" s="3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7"/>
    </row>
    <row r="414" spans="1:36" ht="23.25" customHeight="1">
      <c r="A414" s="5"/>
      <c r="B414" s="3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7"/>
    </row>
    <row r="415" spans="1:36" ht="23.25" customHeight="1">
      <c r="A415" s="5"/>
      <c r="B415" s="3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7"/>
    </row>
    <row r="416" spans="1:36" ht="23.25" customHeight="1">
      <c r="A416" s="5"/>
      <c r="B416" s="3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7"/>
    </row>
    <row r="417" spans="1:36" ht="23.25" customHeight="1">
      <c r="A417" s="5"/>
      <c r="B417" s="3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7"/>
    </row>
    <row r="418" spans="1:36" ht="23.25" customHeight="1">
      <c r="A418" s="5"/>
      <c r="B418" s="3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7"/>
    </row>
    <row r="419" spans="1:36" ht="23.25" customHeight="1">
      <c r="A419" s="5"/>
      <c r="B419" s="3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7"/>
    </row>
    <row r="420" spans="1:36" ht="23.25" customHeight="1">
      <c r="A420" s="5"/>
      <c r="B420" s="3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7"/>
    </row>
    <row r="421" spans="1:36" ht="23.25" customHeight="1">
      <c r="A421" s="5"/>
      <c r="B421" s="3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7"/>
    </row>
    <row r="422" spans="1:36" ht="23.25" customHeight="1">
      <c r="A422" s="5"/>
      <c r="B422" s="3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7"/>
    </row>
    <row r="423" spans="1:36" ht="23.25" customHeight="1">
      <c r="A423" s="5"/>
      <c r="B423" s="3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7"/>
    </row>
    <row r="424" spans="1:36" ht="23.25" customHeight="1">
      <c r="A424" s="5"/>
      <c r="B424" s="3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7"/>
    </row>
    <row r="425" spans="1:36" ht="23.25" customHeight="1">
      <c r="A425" s="5"/>
      <c r="B425" s="3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7"/>
    </row>
    <row r="426" spans="1:36" ht="23.25" customHeight="1">
      <c r="A426" s="5"/>
      <c r="B426" s="3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7"/>
    </row>
    <row r="427" spans="1:36" ht="23.25" customHeight="1">
      <c r="A427" s="5"/>
      <c r="B427" s="3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7"/>
    </row>
    <row r="428" spans="1:36" ht="23.25" customHeight="1">
      <c r="A428" s="5"/>
      <c r="B428" s="3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7"/>
    </row>
    <row r="429" spans="1:36" ht="23.25" customHeight="1">
      <c r="A429" s="5"/>
      <c r="B429" s="3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7"/>
    </row>
    <row r="430" spans="1:36" ht="23.25" customHeight="1">
      <c r="A430" s="5"/>
      <c r="B430" s="3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7"/>
    </row>
    <row r="431" spans="1:36" ht="23.25" customHeight="1">
      <c r="A431" s="5"/>
      <c r="B431" s="3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7"/>
    </row>
    <row r="432" spans="1:36" ht="23.25" customHeight="1">
      <c r="A432" s="5"/>
      <c r="B432" s="3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7"/>
    </row>
    <row r="433" spans="1:36" ht="23.25" customHeight="1">
      <c r="A433" s="5"/>
      <c r="B433" s="3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7"/>
    </row>
    <row r="434" spans="1:36" ht="23.25" customHeight="1">
      <c r="A434" s="5"/>
      <c r="B434" s="3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7"/>
    </row>
    <row r="435" spans="1:36" ht="23.25" customHeight="1">
      <c r="A435" s="5"/>
      <c r="B435" s="3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7"/>
    </row>
    <row r="436" spans="1:36" ht="23.25" customHeight="1">
      <c r="A436" s="5"/>
      <c r="B436" s="3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7"/>
    </row>
    <row r="437" spans="1:36" ht="23.25" customHeight="1">
      <c r="A437" s="5"/>
      <c r="B437" s="3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7"/>
    </row>
    <row r="438" spans="1:36" ht="23.25" customHeight="1">
      <c r="A438" s="5"/>
      <c r="B438" s="3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7"/>
    </row>
    <row r="439" spans="1:36" ht="23.25" customHeight="1">
      <c r="A439" s="5"/>
      <c r="B439" s="3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7"/>
    </row>
    <row r="440" spans="1:36" ht="23.25" customHeight="1">
      <c r="A440" s="5"/>
      <c r="B440" s="3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7"/>
    </row>
    <row r="441" spans="1:36" ht="23.25" customHeight="1">
      <c r="A441" s="5"/>
      <c r="B441" s="3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7"/>
    </row>
    <row r="442" spans="1:36" ht="23.25" customHeight="1">
      <c r="A442" s="5"/>
      <c r="B442" s="3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7"/>
    </row>
    <row r="443" spans="1:36" ht="23.25" customHeight="1">
      <c r="A443" s="5"/>
      <c r="B443" s="3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7"/>
    </row>
    <row r="444" spans="1:36" ht="23.25" customHeight="1">
      <c r="A444" s="5"/>
      <c r="B444" s="3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7"/>
    </row>
    <row r="445" spans="1:36" ht="23.25" customHeight="1">
      <c r="A445" s="5"/>
      <c r="B445" s="3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7"/>
    </row>
    <row r="446" spans="1:36" ht="23.25" customHeight="1">
      <c r="A446" s="5"/>
      <c r="B446" s="3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7"/>
    </row>
    <row r="447" spans="1:36" ht="23.25" customHeight="1">
      <c r="A447" s="5"/>
      <c r="B447" s="3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7"/>
    </row>
    <row r="448" spans="1:36" ht="23.25" customHeight="1">
      <c r="A448" s="5"/>
      <c r="B448" s="3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7"/>
    </row>
    <row r="449" spans="1:36" ht="23.25" customHeight="1">
      <c r="A449" s="5"/>
      <c r="B449" s="3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7"/>
    </row>
    <row r="450" spans="1:36" ht="23.25" customHeight="1">
      <c r="A450" s="5"/>
      <c r="B450" s="3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7"/>
    </row>
    <row r="451" spans="1:36" ht="23.25" customHeight="1">
      <c r="A451" s="5"/>
      <c r="B451" s="3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7"/>
    </row>
    <row r="452" spans="1:36" ht="23.25" customHeight="1">
      <c r="A452" s="5"/>
      <c r="B452" s="3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7"/>
    </row>
    <row r="453" spans="1:36" ht="23.25" customHeight="1">
      <c r="A453" s="5"/>
      <c r="B453" s="3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7"/>
    </row>
    <row r="454" spans="1:36" ht="23.25" customHeight="1">
      <c r="A454" s="5"/>
      <c r="B454" s="3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7"/>
    </row>
    <row r="455" spans="1:36" ht="23.25" customHeight="1">
      <c r="A455" s="5"/>
      <c r="B455" s="3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7"/>
    </row>
    <row r="456" spans="1:36" ht="23.25" customHeight="1">
      <c r="A456" s="5"/>
      <c r="B456" s="3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7"/>
    </row>
    <row r="457" spans="1:36" ht="23.25" customHeight="1">
      <c r="A457" s="5"/>
      <c r="B457" s="3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7"/>
    </row>
    <row r="458" spans="1:36" ht="23.25" customHeight="1">
      <c r="A458" s="5"/>
      <c r="B458" s="3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7"/>
    </row>
    <row r="459" spans="1:36" ht="23.25" customHeight="1">
      <c r="A459" s="5"/>
      <c r="B459" s="3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7"/>
    </row>
    <row r="460" spans="1:36" ht="23.25" customHeight="1">
      <c r="A460" s="5"/>
      <c r="B460" s="3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7"/>
    </row>
    <row r="461" spans="1:36" ht="23.25" customHeight="1">
      <c r="A461" s="5"/>
      <c r="B461" s="3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7"/>
    </row>
    <row r="462" spans="1:36" ht="23.25" customHeight="1">
      <c r="A462" s="5"/>
      <c r="B462" s="3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7"/>
    </row>
    <row r="463" spans="1:36" ht="23.25" customHeight="1">
      <c r="A463" s="5"/>
      <c r="B463" s="3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7"/>
    </row>
    <row r="464" spans="1:36" ht="23.25" customHeight="1">
      <c r="A464" s="5"/>
      <c r="B464" s="3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7"/>
    </row>
    <row r="465" spans="1:36" ht="23.25" customHeight="1">
      <c r="A465" s="5"/>
      <c r="B465" s="3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7"/>
    </row>
    <row r="466" spans="1:36" ht="23.25" customHeight="1">
      <c r="A466" s="5"/>
      <c r="B466" s="3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7"/>
    </row>
    <row r="467" spans="1:36" ht="23.25" customHeight="1">
      <c r="A467" s="5"/>
      <c r="B467" s="3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7"/>
    </row>
    <row r="468" spans="1:36" ht="23.25" customHeight="1">
      <c r="A468" s="5"/>
      <c r="B468" s="3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7"/>
    </row>
    <row r="469" spans="1:36" ht="23.25" customHeight="1">
      <c r="A469" s="5"/>
      <c r="B469" s="3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7"/>
    </row>
    <row r="470" spans="1:36" ht="23.25" customHeight="1">
      <c r="A470" s="5"/>
      <c r="B470" s="3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7"/>
    </row>
    <row r="471" spans="1:36" ht="23.25" customHeight="1">
      <c r="A471" s="5"/>
      <c r="B471" s="3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7"/>
    </row>
    <row r="472" spans="1:36" ht="23.25" customHeight="1">
      <c r="A472" s="5"/>
      <c r="B472" s="3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7"/>
    </row>
    <row r="473" spans="1:36" ht="23.25" customHeight="1">
      <c r="A473" s="5"/>
      <c r="B473" s="3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7"/>
    </row>
    <row r="474" spans="1:36" ht="23.25" customHeight="1">
      <c r="A474" s="5"/>
      <c r="B474" s="3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7"/>
    </row>
    <row r="475" spans="1:36" ht="23.25" customHeight="1">
      <c r="A475" s="5"/>
      <c r="B475" s="3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7"/>
    </row>
    <row r="476" spans="1:36" ht="23.25" customHeight="1">
      <c r="A476" s="5"/>
      <c r="B476" s="3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7"/>
    </row>
    <row r="477" spans="1:36" ht="23.25" customHeight="1">
      <c r="A477" s="5"/>
      <c r="B477" s="3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7"/>
    </row>
    <row r="478" spans="1:36" ht="23.25" customHeight="1">
      <c r="A478" s="5"/>
      <c r="B478" s="3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7"/>
    </row>
    <row r="479" spans="1:36" ht="23.25" customHeight="1">
      <c r="A479" s="5"/>
      <c r="B479" s="3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7"/>
    </row>
    <row r="480" spans="1:36" ht="23.25" customHeight="1">
      <c r="A480" s="5"/>
      <c r="B480" s="3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7"/>
    </row>
    <row r="481" spans="1:36" ht="23.25" customHeight="1">
      <c r="A481" s="5"/>
      <c r="B481" s="3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7"/>
    </row>
    <row r="482" spans="1:36" ht="23.25" customHeight="1">
      <c r="A482" s="5"/>
      <c r="B482" s="3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7"/>
    </row>
    <row r="483" spans="1:36" ht="23.25" customHeight="1">
      <c r="A483" s="5"/>
      <c r="B483" s="3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7"/>
    </row>
    <row r="484" spans="1:36" ht="23.25" customHeight="1">
      <c r="A484" s="5"/>
      <c r="B484" s="3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7"/>
    </row>
    <row r="485" spans="1:36" ht="23.25" customHeight="1">
      <c r="A485" s="5"/>
      <c r="B485" s="3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7"/>
    </row>
    <row r="486" spans="1:36" ht="23.25" customHeight="1">
      <c r="A486" s="5"/>
      <c r="B486" s="3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7"/>
    </row>
    <row r="487" spans="1:36" ht="23.25" customHeight="1">
      <c r="A487" s="5"/>
      <c r="B487" s="3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7"/>
    </row>
    <row r="488" spans="1:36" ht="23.25" customHeight="1">
      <c r="A488" s="5"/>
      <c r="B488" s="3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7"/>
    </row>
    <row r="489" spans="1:36" ht="23.25" customHeight="1">
      <c r="A489" s="5"/>
      <c r="B489" s="3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7"/>
    </row>
    <row r="490" spans="1:36" ht="23.25" customHeight="1">
      <c r="A490" s="5"/>
      <c r="B490" s="3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7"/>
    </row>
    <row r="491" spans="1:36" ht="23.25" customHeight="1">
      <c r="A491" s="5"/>
      <c r="B491" s="3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7"/>
    </row>
    <row r="492" spans="1:36" ht="23.25" customHeight="1">
      <c r="A492" s="5"/>
      <c r="B492" s="3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7"/>
    </row>
    <row r="493" spans="1:36" ht="23.25" customHeight="1">
      <c r="A493" s="5"/>
      <c r="B493" s="3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7"/>
    </row>
    <row r="494" spans="1:36" ht="23.25" customHeight="1">
      <c r="A494" s="5"/>
      <c r="B494" s="3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7"/>
    </row>
    <row r="495" spans="1:36" ht="23.25" customHeight="1">
      <c r="A495" s="5"/>
      <c r="B495" s="3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7"/>
    </row>
    <row r="496" spans="1:36" ht="23.25" customHeight="1">
      <c r="A496" s="5"/>
      <c r="B496" s="3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7"/>
    </row>
    <row r="497" spans="1:36" ht="23.25" customHeight="1">
      <c r="A497" s="5"/>
      <c r="B497" s="3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7"/>
    </row>
    <row r="498" spans="1:36" ht="23.25" customHeight="1">
      <c r="A498" s="5"/>
      <c r="B498" s="3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7"/>
    </row>
    <row r="499" spans="1:36" ht="23.25" customHeight="1">
      <c r="A499" s="5"/>
      <c r="B499" s="3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7"/>
    </row>
    <row r="500" spans="1:36" ht="23.25" customHeight="1">
      <c r="A500" s="5"/>
      <c r="B500" s="3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7"/>
    </row>
  </sheetData>
  <phoneticPr fontId="1" type="noConversion"/>
  <conditionalFormatting sqref="A6:A500">
    <cfRule type="cellIs" dxfId="1" priority="1" stopIfTrue="1" operator="equal">
      <formula>$B$1</formula>
    </cfRule>
  </conditionalFormatting>
  <conditionalFormatting sqref="B6:AJ500 AK49:AK110">
    <cfRule type="expression" dxfId="0" priority="2" stopIfTrue="1">
      <formula>$A6=$B$1</formula>
    </cfRule>
  </conditionalFormatting>
  <pageMargins left="0.7" right="0.7" top="0.75" bottom="0.75" header="0.3" footer="0.3"/>
  <pageSetup orientation="portrait" r:id="rId1"/>
  <ignoredErrors>
    <ignoredError sqref="AJ6:AJ38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D24" sqref="D24"/>
    </sheetView>
  </sheetViews>
  <sheetFormatPr defaultRowHeight="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Bengt</dc:creator>
  <cp:lastModifiedBy>Bengt</cp:lastModifiedBy>
  <dcterms:created xsi:type="dcterms:W3CDTF">2010-04-05T14:01:12Z</dcterms:created>
  <dcterms:modified xsi:type="dcterms:W3CDTF">2010-07-29T17:16:07Z</dcterms:modified>
</cp:coreProperties>
</file>